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tteo.spalierno\Desktop\pon socrate\PON il mio portafoglio\"/>
    </mc:Choice>
  </mc:AlternateContent>
  <bookViews>
    <workbookView xWindow="0" yWindow="0" windowWidth="23040" windowHeight="9084"/>
  </bookViews>
  <sheets>
    <sheet name="Foglio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0" i="1" l="1"/>
  <c r="F40" i="1"/>
  <c r="H39" i="1"/>
  <c r="F39" i="1"/>
  <c r="I40" i="1" l="1"/>
  <c r="J40" i="1" s="1"/>
  <c r="I39" i="1"/>
  <c r="J39" i="1" s="1"/>
  <c r="H25" i="1"/>
  <c r="H26" i="1"/>
  <c r="H18" i="1"/>
  <c r="H19" i="1"/>
  <c r="I19" i="1" s="1"/>
  <c r="J19" i="1" s="1"/>
  <c r="F19" i="1"/>
  <c r="F18" i="1"/>
  <c r="H24" i="1"/>
  <c r="H27" i="1" s="1"/>
  <c r="F25" i="1"/>
  <c r="J25" i="1" s="1"/>
  <c r="F26" i="1"/>
  <c r="J26" i="1" s="1"/>
  <c r="F24" i="1"/>
  <c r="I18" i="1" l="1"/>
  <c r="J18" i="1" s="1"/>
  <c r="F27" i="1"/>
  <c r="I24" i="1"/>
  <c r="J24" i="1" l="1"/>
  <c r="I27" i="1"/>
  <c r="J27" i="1" s="1"/>
  <c r="H45" i="1" l="1"/>
  <c r="F45" i="1"/>
  <c r="H44" i="1"/>
  <c r="F44" i="1"/>
  <c r="H43" i="1"/>
  <c r="F43" i="1"/>
  <c r="H42" i="1"/>
  <c r="F42" i="1"/>
  <c r="H17" i="1"/>
  <c r="F17" i="1"/>
  <c r="H16" i="1"/>
  <c r="F16" i="1"/>
  <c r="H15" i="1"/>
  <c r="F15" i="1"/>
  <c r="H11" i="1"/>
  <c r="F11" i="1"/>
  <c r="H8" i="1"/>
  <c r="F8" i="1"/>
  <c r="H9" i="1"/>
  <c r="F9" i="1"/>
  <c r="H12" i="1"/>
  <c r="F12" i="1"/>
  <c r="H14" i="1"/>
  <c r="F14" i="1"/>
  <c r="H13" i="1"/>
  <c r="F13" i="1"/>
  <c r="H7" i="1"/>
  <c r="F7" i="1"/>
  <c r="H10" i="1"/>
  <c r="F10" i="1"/>
  <c r="I42" i="1" l="1"/>
  <c r="J42" i="1" s="1"/>
  <c r="I44" i="1"/>
  <c r="J44" i="1" s="1"/>
  <c r="H20" i="1"/>
  <c r="H29" i="1" s="1"/>
  <c r="F20" i="1"/>
  <c r="F29" i="1" s="1"/>
  <c r="I43" i="1"/>
  <c r="J43" i="1" s="1"/>
  <c r="I41" i="1"/>
  <c r="J41" i="1" s="1"/>
  <c r="I45" i="1"/>
  <c r="J45" i="1" s="1"/>
  <c r="I16" i="1"/>
  <c r="J16" i="1" s="1"/>
  <c r="I13" i="1"/>
  <c r="J13" i="1" s="1"/>
  <c r="I11" i="1"/>
  <c r="J11" i="1" s="1"/>
  <c r="I10" i="1"/>
  <c r="I12" i="1"/>
  <c r="J12" i="1" s="1"/>
  <c r="I7" i="1"/>
  <c r="J7" i="1" s="1"/>
  <c r="I14" i="1"/>
  <c r="J14" i="1" s="1"/>
  <c r="I9" i="1"/>
  <c r="J9" i="1" s="1"/>
  <c r="I8" i="1"/>
  <c r="J8" i="1" s="1"/>
  <c r="I15" i="1"/>
  <c r="J15" i="1" s="1"/>
  <c r="I17" i="1"/>
  <c r="J17" i="1" s="1"/>
  <c r="J10" i="1" l="1"/>
  <c r="I20" i="1"/>
  <c r="I46" i="1"/>
  <c r="I29" i="1" l="1"/>
  <c r="J29" i="1" s="1"/>
  <c r="J20" i="1"/>
  <c r="F31" i="1"/>
  <c r="F32" i="1" l="1"/>
  <c r="H31" i="1"/>
  <c r="I31" i="1"/>
  <c r="I34" i="1" s="1"/>
  <c r="H32" i="1" l="1"/>
  <c r="J34" i="1"/>
  <c r="H34" i="1" l="1"/>
</calcChain>
</file>

<file path=xl/sharedStrings.xml><?xml version="1.0" encoding="utf-8"?>
<sst xmlns="http://schemas.openxmlformats.org/spreadsheetml/2006/main" count="48" uniqueCount="47">
  <si>
    <t>AZIONE</t>
  </si>
  <si>
    <t>QUANTITA'</t>
  </si>
  <si>
    <t>PREZZO</t>
  </si>
  <si>
    <t xml:space="preserve">CONTROVALORE </t>
  </si>
  <si>
    <t>PREZZO DI</t>
  </si>
  <si>
    <t>CONTROVALORE</t>
  </si>
  <si>
    <t>RICAVO</t>
  </si>
  <si>
    <t>O FONDO</t>
  </si>
  <si>
    <t>POSSEDUTE</t>
  </si>
  <si>
    <t>DI ACQUISTO</t>
  </si>
  <si>
    <t>MERCATO</t>
  </si>
  <si>
    <t>DI MERCATO</t>
  </si>
  <si>
    <t>PERDITA</t>
  </si>
  <si>
    <t>IN EURO</t>
  </si>
  <si>
    <t>NETTI</t>
  </si>
  <si>
    <t>VENDITE</t>
  </si>
  <si>
    <t>%</t>
  </si>
  <si>
    <t>portafoglio in essere</t>
  </si>
  <si>
    <t>cc virtuale</t>
  </si>
  <si>
    <t>perdite/guadagni</t>
  </si>
  <si>
    <t>OBBLIGAZIONI</t>
  </si>
  <si>
    <t>tot azioni</t>
  </si>
  <si>
    <t>tot obbligazioni</t>
  </si>
  <si>
    <t>totali investimenti</t>
  </si>
  <si>
    <t>FERRARI</t>
  </si>
  <si>
    <t>CAMPARI</t>
  </si>
  <si>
    <t>JUVENTUS</t>
  </si>
  <si>
    <t>PIRELLI</t>
  </si>
  <si>
    <t xml:space="preserve">ETFS SILVER </t>
  </si>
  <si>
    <t>ENI</t>
  </si>
  <si>
    <t>INTESA SAN PAOLO</t>
  </si>
  <si>
    <t>MONCLER</t>
  </si>
  <si>
    <t>FIAT</t>
  </si>
  <si>
    <t>NICOLE CAPPELLA   VITTORIA MINUNNO</t>
  </si>
  <si>
    <t>NL0011585146</t>
  </si>
  <si>
    <t>IT0005252207</t>
  </si>
  <si>
    <t>IT0000336518</t>
  </si>
  <si>
    <t>IT0000072618</t>
  </si>
  <si>
    <t>IT0003132476</t>
  </si>
  <si>
    <t>IT0005278236</t>
  </si>
  <si>
    <t>GB00B15KY328</t>
  </si>
  <si>
    <t>IE00B5L8K969</t>
  </si>
  <si>
    <t>data</t>
  </si>
  <si>
    <t>IT0004965148</t>
  </si>
  <si>
    <t>NL0010877643</t>
  </si>
  <si>
    <t>ISIN</t>
  </si>
  <si>
    <t>ISHARES MSCI EM ASIA UCI usd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</si>
</sst>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Bookman Old Style"/>
      <family val="1"/>
    </font>
    <font>
      <sz val="8"/>
      <color theme="1"/>
      <name val="Bookman Old Style"/>
      <family val="1"/>
    </font>
    <font>
      <b/>
      <sz val="8"/>
      <name val="Bookman Old Style"/>
      <family val="1"/>
    </font>
    <font>
      <b/>
      <sz val="8"/>
      <color indexed="17"/>
      <name val="Bookman Old Style"/>
      <family val="1"/>
    </font>
    <font>
      <i/>
      <sz val="8"/>
      <color indexed="10"/>
      <name val="Bookman Old Style"/>
      <family val="1"/>
    </font>
    <font>
      <sz val="8"/>
      <color rgb="FF333333"/>
      <name val="Bookman Old Style"/>
      <family val="1"/>
    </font>
    <font>
      <sz val="8"/>
      <color rgb="FF1C2B39"/>
      <name val="Bookman Old Style"/>
      <family val="1"/>
    </font>
    <font>
      <sz val="8"/>
      <color indexed="17"/>
      <name val="Bookman Old Style"/>
      <family val="1"/>
    </font>
    <font>
      <sz val="8"/>
      <color indexed="58"/>
      <name val="Bookman Old Style"/>
      <family val="1"/>
    </font>
    <font>
      <sz val="8"/>
      <color rgb="FF00B050"/>
      <name val="Bookman Old Style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28">
    <xf numFmtId="0" fontId="0" fillId="0" borderId="0" xfId="0"/>
    <xf numFmtId="2" fontId="1" fillId="0" borderId="0" xfId="0" applyNumberFormat="1" applyFont="1" applyAlignment="1">
      <alignment horizontal="center"/>
    </xf>
    <xf numFmtId="3" fontId="0" fillId="0" borderId="0" xfId="0" applyNumberFormat="1"/>
    <xf numFmtId="1" fontId="2" fillId="0" borderId="5" xfId="0" applyNumberFormat="1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3" fontId="4" fillId="2" borderId="2" xfId="0" applyNumberFormat="1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3" fontId="4" fillId="2" borderId="5" xfId="0" applyNumberFormat="1" applyFont="1" applyFill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2" fillId="2" borderId="7" xfId="0" applyFont="1" applyFill="1" applyBorder="1"/>
    <xf numFmtId="0" fontId="2" fillId="2" borderId="8" xfId="0" applyFont="1" applyFill="1" applyBorder="1"/>
    <xf numFmtId="3" fontId="2" fillId="2" borderId="8" xfId="0" applyNumberFormat="1" applyFont="1" applyFill="1" applyBorder="1"/>
    <xf numFmtId="0" fontId="4" fillId="2" borderId="8" xfId="0" applyFont="1" applyFill="1" applyBorder="1" applyAlignment="1">
      <alignment horizontal="center"/>
    </xf>
    <xf numFmtId="0" fontId="2" fillId="2" borderId="21" xfId="0" applyFont="1" applyFill="1" applyBorder="1" applyAlignment="1">
      <alignment horizontal="center"/>
    </xf>
    <xf numFmtId="0" fontId="2" fillId="2" borderId="1" xfId="0" applyFont="1" applyFill="1" applyBorder="1"/>
    <xf numFmtId="0" fontId="2" fillId="2" borderId="2" xfId="0" applyFont="1" applyFill="1" applyBorder="1"/>
    <xf numFmtId="3" fontId="2" fillId="2" borderId="2" xfId="0" applyNumberFormat="1" applyFont="1" applyFill="1" applyBorder="1"/>
    <xf numFmtId="0" fontId="2" fillId="2" borderId="3" xfId="0" applyFont="1" applyFill="1" applyBorder="1" applyAlignment="1">
      <alignment horizontal="center"/>
    </xf>
    <xf numFmtId="0" fontId="7" fillId="0" borderId="0" xfId="0" applyFont="1"/>
    <xf numFmtId="0" fontId="2" fillId="2" borderId="5" xfId="0" applyFont="1" applyFill="1" applyBorder="1" applyAlignment="1">
      <alignment horizontal="center"/>
    </xf>
    <xf numFmtId="3" fontId="2" fillId="0" borderId="5" xfId="0" applyNumberFormat="1" applyFont="1" applyBorder="1" applyAlignment="1">
      <alignment horizontal="center"/>
    </xf>
    <xf numFmtId="1" fontId="2" fillId="0" borderId="5" xfId="0" applyNumberFormat="1" applyFont="1" applyBorder="1" applyAlignment="1">
      <alignment horizontal="center"/>
    </xf>
    <xf numFmtId="1" fontId="9" fillId="0" borderId="6" xfId="0" applyNumberFormat="1" applyFont="1" applyBorder="1" applyAlignment="1">
      <alignment horizontal="center"/>
    </xf>
    <xf numFmtId="2" fontId="2" fillId="0" borderId="0" xfId="0" applyNumberFormat="1" applyFont="1" applyAlignment="1">
      <alignment horizontal="center"/>
    </xf>
    <xf numFmtId="0" fontId="2" fillId="0" borderId="4" xfId="0" applyFont="1" applyFill="1" applyBorder="1" applyAlignment="1">
      <alignment horizontal="left"/>
    </xf>
    <xf numFmtId="0" fontId="2" fillId="0" borderId="5" xfId="0" applyFont="1" applyFill="1" applyBorder="1" applyAlignment="1">
      <alignment horizontal="center"/>
    </xf>
    <xf numFmtId="0" fontId="10" fillId="0" borderId="5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4" fontId="10" fillId="0" borderId="5" xfId="0" applyNumberFormat="1" applyFont="1" applyFill="1" applyBorder="1" applyAlignment="1">
      <alignment horizontal="center"/>
    </xf>
    <xf numFmtId="4" fontId="2" fillId="0" borderId="5" xfId="0" applyNumberFormat="1" applyFont="1" applyFill="1" applyBorder="1" applyAlignment="1">
      <alignment horizontal="center"/>
    </xf>
    <xf numFmtId="0" fontId="4" fillId="2" borderId="15" xfId="0" applyFont="1" applyFill="1" applyBorder="1" applyAlignment="1">
      <alignment horizontal="left" vertical="center"/>
    </xf>
    <xf numFmtId="0" fontId="4" fillId="2" borderId="20" xfId="0" applyFont="1" applyFill="1" applyBorder="1" applyAlignment="1">
      <alignment horizontal="left" vertical="center"/>
    </xf>
    <xf numFmtId="0" fontId="2" fillId="0" borderId="16" xfId="0" applyFont="1" applyFill="1" applyBorder="1" applyAlignment="1">
      <alignment horizontal="center"/>
    </xf>
    <xf numFmtId="3" fontId="2" fillId="0" borderId="17" xfId="0" applyNumberFormat="1" applyFont="1" applyFill="1" applyBorder="1" applyAlignment="1">
      <alignment horizontal="center"/>
    </xf>
    <xf numFmtId="3" fontId="2" fillId="0" borderId="16" xfId="0" applyNumberFormat="1" applyFont="1" applyFill="1" applyBorder="1" applyAlignment="1">
      <alignment horizontal="center"/>
    </xf>
    <xf numFmtId="2" fontId="4" fillId="0" borderId="16" xfId="0" applyNumberFormat="1" applyFont="1" applyFill="1" applyBorder="1" applyAlignment="1">
      <alignment horizontal="center"/>
    </xf>
    <xf numFmtId="1" fontId="2" fillId="0" borderId="16" xfId="0" applyNumberFormat="1" applyFont="1" applyFill="1" applyBorder="1" applyAlignment="1">
      <alignment horizontal="center"/>
    </xf>
    <xf numFmtId="1" fontId="2" fillId="0" borderId="17" xfId="0" applyNumberFormat="1" applyFont="1" applyFill="1" applyBorder="1" applyAlignment="1">
      <alignment horizontal="center"/>
    </xf>
    <xf numFmtId="2" fontId="2" fillId="2" borderId="19" xfId="0" applyNumberFormat="1" applyFont="1" applyFill="1" applyBorder="1" applyAlignment="1">
      <alignment horizontal="center"/>
    </xf>
    <xf numFmtId="0" fontId="4" fillId="2" borderId="4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left" vertical="center"/>
    </xf>
    <xf numFmtId="3" fontId="2" fillId="0" borderId="11" xfId="0" applyNumberFormat="1" applyFont="1" applyFill="1" applyBorder="1" applyAlignment="1">
      <alignment horizontal="center"/>
    </xf>
    <xf numFmtId="3" fontId="2" fillId="0" borderId="5" xfId="0" applyNumberFormat="1" applyFont="1" applyFill="1" applyBorder="1" applyAlignment="1">
      <alignment horizontal="center"/>
    </xf>
    <xf numFmtId="2" fontId="4" fillId="0" borderId="5" xfId="0" applyNumberFormat="1" applyFont="1" applyFill="1" applyBorder="1" applyAlignment="1">
      <alignment horizontal="center"/>
    </xf>
    <xf numFmtId="1" fontId="2" fillId="0" borderId="13" xfId="0" applyNumberFormat="1" applyFont="1" applyFill="1" applyBorder="1" applyAlignment="1">
      <alignment horizontal="center"/>
    </xf>
    <xf numFmtId="2" fontId="2" fillId="2" borderId="6" xfId="0" applyNumberFormat="1" applyFont="1" applyFill="1" applyBorder="1" applyAlignment="1">
      <alignment horizontal="center"/>
    </xf>
    <xf numFmtId="0" fontId="4" fillId="2" borderId="19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/>
    </xf>
    <xf numFmtId="3" fontId="2" fillId="0" borderId="13" xfId="0" applyNumberFormat="1" applyFont="1" applyFill="1" applyBorder="1" applyAlignment="1">
      <alignment horizontal="center"/>
    </xf>
    <xf numFmtId="0" fontId="2" fillId="2" borderId="4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left" vertical="center"/>
    </xf>
    <xf numFmtId="2" fontId="2" fillId="0" borderId="5" xfId="0" applyNumberFormat="1" applyFont="1" applyFill="1" applyBorder="1" applyAlignment="1">
      <alignment horizontal="center"/>
    </xf>
    <xf numFmtId="0" fontId="3" fillId="0" borderId="13" xfId="0" applyFont="1" applyBorder="1"/>
    <xf numFmtId="1" fontId="11" fillId="0" borderId="6" xfId="0" applyNumberFormat="1" applyFont="1" applyBorder="1" applyAlignment="1">
      <alignment horizontal="center"/>
    </xf>
    <xf numFmtId="2" fontId="2" fillId="2" borderId="0" xfId="0" applyNumberFormat="1" applyFont="1" applyFill="1" applyBorder="1" applyAlignment="1">
      <alignment horizontal="center"/>
    </xf>
    <xf numFmtId="0" fontId="3" fillId="0" borderId="17" xfId="0" applyFont="1" applyBorder="1"/>
    <xf numFmtId="0" fontId="3" fillId="0" borderId="16" xfId="0" applyFont="1" applyBorder="1"/>
    <xf numFmtId="2" fontId="2" fillId="0" borderId="16" xfId="0" applyNumberFormat="1" applyFont="1" applyFill="1" applyBorder="1" applyAlignment="1">
      <alignment horizontal="center"/>
    </xf>
    <xf numFmtId="1" fontId="11" fillId="0" borderId="19" xfId="0" applyNumberFormat="1" applyFont="1" applyBorder="1" applyAlignment="1">
      <alignment horizontal="center"/>
    </xf>
    <xf numFmtId="0" fontId="3" fillId="0" borderId="5" xfId="0" applyFont="1" applyBorder="1"/>
    <xf numFmtId="1" fontId="2" fillId="3" borderId="16" xfId="0" applyNumberFormat="1" applyFont="1" applyFill="1" applyBorder="1" applyAlignment="1">
      <alignment horizontal="center"/>
    </xf>
    <xf numFmtId="164" fontId="2" fillId="0" borderId="5" xfId="0" applyNumberFormat="1" applyFont="1" applyFill="1" applyBorder="1" applyAlignment="1">
      <alignment horizontal="center"/>
    </xf>
    <xf numFmtId="3" fontId="2" fillId="0" borderId="5" xfId="0" applyNumberFormat="1" applyFont="1" applyBorder="1" applyAlignment="1">
      <alignment horizontal="left"/>
    </xf>
    <xf numFmtId="1" fontId="2" fillId="3" borderId="5" xfId="0" applyNumberFormat="1" applyFont="1" applyFill="1" applyBorder="1" applyAlignment="1">
      <alignment horizontal="center"/>
    </xf>
    <xf numFmtId="1" fontId="9" fillId="0" borderId="21" xfId="0" applyNumberFormat="1" applyFont="1" applyBorder="1" applyAlignment="1">
      <alignment horizontal="center"/>
    </xf>
    <xf numFmtId="0" fontId="4" fillId="0" borderId="15" xfId="0" applyFont="1" applyBorder="1"/>
    <xf numFmtId="0" fontId="4" fillId="0" borderId="20" xfId="0" applyFont="1" applyBorder="1"/>
    <xf numFmtId="0" fontId="4" fillId="0" borderId="16" xfId="0" applyFont="1" applyBorder="1" applyAlignment="1">
      <alignment horizontal="center"/>
    </xf>
    <xf numFmtId="3" fontId="4" fillId="0" borderId="16" xfId="0" applyNumberFormat="1" applyFont="1" applyBorder="1" applyAlignment="1">
      <alignment horizontal="center"/>
    </xf>
    <xf numFmtId="1" fontId="4" fillId="3" borderId="16" xfId="0" applyNumberFormat="1" applyFont="1" applyFill="1" applyBorder="1" applyAlignment="1">
      <alignment horizontal="center"/>
    </xf>
    <xf numFmtId="1" fontId="4" fillId="0" borderId="18" xfId="0" applyNumberFormat="1" applyFont="1" applyBorder="1" applyAlignment="1">
      <alignment horizontal="center"/>
    </xf>
    <xf numFmtId="3" fontId="3" fillId="0" borderId="0" xfId="0" applyNumberFormat="1" applyFont="1"/>
    <xf numFmtId="3" fontId="4" fillId="0" borderId="0" xfId="0" applyNumberFormat="1" applyFont="1" applyAlignment="1">
      <alignment horizontal="center"/>
    </xf>
    <xf numFmtId="0" fontId="2" fillId="0" borderId="1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/>
    </xf>
    <xf numFmtId="0" fontId="8" fillId="0" borderId="22" xfId="0" applyFont="1" applyBorder="1" applyAlignment="1">
      <alignment horizontal="center"/>
    </xf>
    <xf numFmtId="16" fontId="8" fillId="0" borderId="22" xfId="0" applyNumberFormat="1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164" fontId="2" fillId="0" borderId="2" xfId="0" applyNumberFormat="1" applyFont="1" applyFill="1" applyBorder="1" applyAlignment="1">
      <alignment horizontal="center"/>
    </xf>
    <xf numFmtId="1" fontId="2" fillId="0" borderId="2" xfId="0" applyNumberFormat="1" applyFont="1" applyBorder="1" applyAlignment="1">
      <alignment horizontal="center"/>
    </xf>
    <xf numFmtId="1" fontId="9" fillId="0" borderId="12" xfId="0" applyNumberFormat="1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1" fontId="9" fillId="0" borderId="14" xfId="0" applyNumberFormat="1" applyFont="1" applyBorder="1" applyAlignment="1">
      <alignment horizontal="center"/>
    </xf>
    <xf numFmtId="0" fontId="10" fillId="0" borderId="13" xfId="0" applyFont="1" applyFill="1" applyBorder="1" applyAlignment="1">
      <alignment horizontal="center"/>
    </xf>
    <xf numFmtId="4" fontId="10" fillId="0" borderId="0" xfId="0" applyNumberFormat="1" applyFont="1" applyFill="1" applyBorder="1" applyAlignment="1">
      <alignment horizontal="center"/>
    </xf>
    <xf numFmtId="3" fontId="2" fillId="0" borderId="13" xfId="0" applyNumberFormat="1" applyFont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1" fontId="2" fillId="0" borderId="13" xfId="0" applyNumberFormat="1" applyFont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0" fontId="2" fillId="0" borderId="4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13" xfId="0" applyFont="1" applyBorder="1" applyAlignment="1">
      <alignment horizontal="center"/>
    </xf>
    <xf numFmtId="4" fontId="2" fillId="0" borderId="0" xfId="0" applyNumberFormat="1" applyFont="1" applyBorder="1" applyAlignment="1">
      <alignment horizontal="center"/>
    </xf>
    <xf numFmtId="164" fontId="2" fillId="0" borderId="0" xfId="0" applyNumberFormat="1" applyFont="1" applyBorder="1" applyAlignment="1">
      <alignment horizontal="center"/>
    </xf>
    <xf numFmtId="0" fontId="2" fillId="0" borderId="7" xfId="0" applyFont="1" applyFill="1" applyBorder="1" applyAlignment="1">
      <alignment horizontal="left"/>
    </xf>
    <xf numFmtId="0" fontId="2" fillId="0" borderId="23" xfId="0" applyFont="1" applyFill="1" applyBorder="1" applyAlignment="1">
      <alignment horizontal="left"/>
    </xf>
    <xf numFmtId="0" fontId="2" fillId="0" borderId="9" xfId="0" applyFont="1" applyFill="1" applyBorder="1" applyAlignment="1">
      <alignment horizontal="center"/>
    </xf>
    <xf numFmtId="4" fontId="2" fillId="0" borderId="23" xfId="0" applyNumberFormat="1" applyFont="1" applyFill="1" applyBorder="1" applyAlignment="1">
      <alignment horizontal="center"/>
    </xf>
    <xf numFmtId="3" fontId="2" fillId="0" borderId="9" xfId="0" applyNumberFormat="1" applyFont="1" applyBorder="1" applyAlignment="1">
      <alignment horizontal="center"/>
    </xf>
    <xf numFmtId="0" fontId="2" fillId="0" borderId="23" xfId="0" applyFont="1" applyFill="1" applyBorder="1" applyAlignment="1">
      <alignment horizontal="center"/>
    </xf>
    <xf numFmtId="1" fontId="2" fillId="0" borderId="9" xfId="0" applyNumberFormat="1" applyFont="1" applyBorder="1" applyAlignment="1">
      <alignment horizontal="center"/>
    </xf>
    <xf numFmtId="1" fontId="9" fillId="0" borderId="10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1" fontId="2" fillId="0" borderId="0" xfId="0" applyNumberFormat="1" applyFont="1" applyBorder="1" applyAlignment="1">
      <alignment horizontal="center"/>
    </xf>
    <xf numFmtId="0" fontId="2" fillId="0" borderId="0" xfId="0" applyFont="1" applyFill="1" applyBorder="1"/>
    <xf numFmtId="0" fontId="4" fillId="2" borderId="11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2" fillId="2" borderId="9" xfId="0" applyFont="1" applyFill="1" applyBorder="1"/>
    <xf numFmtId="0" fontId="2" fillId="2" borderId="11" xfId="0" applyFont="1" applyFill="1" applyBorder="1"/>
    <xf numFmtId="0" fontId="7" fillId="0" borderId="13" xfId="0" applyFont="1" applyBorder="1"/>
    <xf numFmtId="0" fontId="8" fillId="0" borderId="13" xfId="0" applyFont="1" applyBorder="1"/>
    <xf numFmtId="0" fontId="2" fillId="0" borderId="13" xfId="0" applyFont="1" applyFill="1" applyBorder="1" applyAlignment="1">
      <alignment horizontal="left"/>
    </xf>
    <xf numFmtId="0" fontId="2" fillId="0" borderId="9" xfId="0" applyFont="1" applyFill="1" applyBorder="1" applyAlignment="1">
      <alignment horizontal="left"/>
    </xf>
    <xf numFmtId="0" fontId="2" fillId="0" borderId="4" xfId="0" applyFont="1" applyFill="1" applyBorder="1"/>
    <xf numFmtId="0" fontId="8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8" fillId="0" borderId="5" xfId="0" applyFont="1" applyFill="1" applyBorder="1" applyAlignment="1">
      <alignment horizontal="center"/>
    </xf>
    <xf numFmtId="0" fontId="8" fillId="0" borderId="5" xfId="0" applyFont="1" applyFill="1" applyBorder="1" applyAlignment="1">
      <alignment horizontal="center" vertical="center" wrapText="1"/>
    </xf>
    <xf numFmtId="16" fontId="8" fillId="0" borderId="13" xfId="0" applyNumberFormat="1" applyFont="1" applyFill="1" applyBorder="1" applyAlignment="1">
      <alignment horizontal="center" vertical="center" wrapText="1"/>
    </xf>
  </cellXfs>
  <cellStyles count="1">
    <cellStyle name="Normale" xfId="0" builtinId="0"/>
  </cellStyles>
  <dxfs count="37">
    <dxf>
      <font>
        <color rgb="FF00B050"/>
      </font>
    </dxf>
    <dxf>
      <font>
        <condense val="0"/>
        <extend val="0"/>
        <color rgb="FF9C0006"/>
      </font>
    </dxf>
    <dxf>
      <font>
        <color rgb="FF00B050"/>
      </font>
    </dxf>
    <dxf>
      <font>
        <condense val="0"/>
        <extend val="0"/>
        <color rgb="FF9C0006"/>
      </font>
    </dxf>
    <dxf>
      <font>
        <color rgb="FF00B050"/>
      </font>
    </dxf>
    <dxf>
      <font>
        <color rgb="FF9C0006"/>
      </font>
    </dxf>
    <dxf>
      <font>
        <color rgb="FF00B050"/>
      </font>
    </dxf>
    <dxf>
      <font>
        <condense val="0"/>
        <extend val="0"/>
        <color rgb="FF9C0006"/>
      </font>
    </dxf>
    <dxf>
      <font>
        <color rgb="FF00B050"/>
      </font>
    </dxf>
    <dxf>
      <font>
        <condense val="0"/>
        <extend val="0"/>
        <color rgb="FF9C0006"/>
      </font>
    </dxf>
    <dxf>
      <font>
        <color rgb="FF00B050"/>
      </font>
    </dxf>
    <dxf>
      <font>
        <condense val="0"/>
        <extend val="0"/>
        <color rgb="FF9C0006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ndense val="0"/>
        <extend val="0"/>
        <color rgb="FF9C0006"/>
      </font>
    </dxf>
    <dxf>
      <font>
        <color rgb="FF00B050"/>
      </font>
    </dxf>
    <dxf>
      <font>
        <color rgb="FF9C0006"/>
      </font>
    </dxf>
    <dxf>
      <font>
        <color rgb="FF00B050"/>
      </font>
    </dxf>
    <dxf>
      <font>
        <condense val="0"/>
        <extend val="0"/>
        <color rgb="FF9C0006"/>
      </font>
    </dxf>
    <dxf>
      <font>
        <color rgb="FF00B050"/>
      </font>
    </dxf>
    <dxf>
      <font>
        <condense val="0"/>
        <extend val="0"/>
        <color rgb="FF9C0006"/>
      </font>
    </dxf>
    <dxf>
      <font>
        <color rgb="FF00B050"/>
      </font>
    </dxf>
    <dxf>
      <font>
        <color rgb="FF9C0006"/>
      </font>
    </dxf>
    <dxf>
      <font>
        <color rgb="FF00B050"/>
      </font>
    </dxf>
    <dxf>
      <font>
        <condense val="0"/>
        <extend val="0"/>
        <color rgb="FF9C0006"/>
      </font>
    </dxf>
    <dxf>
      <font>
        <color rgb="FF00B050"/>
      </font>
    </dxf>
    <dxf>
      <font>
        <condense val="0"/>
        <extend val="0"/>
        <color rgb="FF9C0006"/>
      </font>
    </dxf>
    <dxf>
      <font>
        <color rgb="FF00B050"/>
      </font>
    </dxf>
    <dxf>
      <font>
        <color rgb="FF9C0006"/>
      </font>
    </dxf>
    <dxf>
      <font>
        <color rgb="FF00B050"/>
      </font>
    </dxf>
    <dxf>
      <font>
        <condense val="0"/>
        <extend val="0"/>
        <color rgb="FF9C0006"/>
      </font>
    </dxf>
    <dxf>
      <font>
        <color rgb="FF00B050"/>
      </font>
    </dxf>
    <dxf>
      <font>
        <condense val="0"/>
        <extend val="0"/>
        <color rgb="FF9C0006"/>
      </font>
    </dxf>
    <dxf>
      <font>
        <color rgb="FF00B050"/>
      </font>
    </dxf>
    <dxf>
      <font>
        <condense val="0"/>
        <extend val="0"/>
        <color rgb="FF9C000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tabSelected="1" topLeftCell="A19" workbookViewId="0">
      <selection activeCell="N24" sqref="N24"/>
    </sheetView>
  </sheetViews>
  <sheetFormatPr defaultRowHeight="14.4" x14ac:dyDescent="0.3"/>
  <cols>
    <col min="1" max="1" width="31.44140625" customWidth="1"/>
    <col min="2" max="2" width="12" customWidth="1"/>
    <col min="3" max="3" width="10.5546875" customWidth="1"/>
    <col min="4" max="4" width="11.109375" customWidth="1"/>
    <col min="5" max="5" width="5.33203125" customWidth="1"/>
    <col min="6" max="6" width="15.6640625" customWidth="1"/>
    <col min="7" max="7" width="9.21875" customWidth="1"/>
    <col min="8" max="8" width="14" customWidth="1"/>
    <col min="9" max="9" width="7.5546875" customWidth="1"/>
    <col min="10" max="10" width="6.6640625" customWidth="1"/>
  </cols>
  <sheetData>
    <row r="1" spans="1:10" x14ac:dyDescent="0.3">
      <c r="A1" s="4" t="s">
        <v>33</v>
      </c>
      <c r="B1" s="4"/>
      <c r="C1" s="4"/>
      <c r="D1" s="4"/>
      <c r="E1" s="4"/>
      <c r="F1" s="5" t="s">
        <v>17</v>
      </c>
      <c r="G1" s="4"/>
      <c r="H1" s="4"/>
      <c r="I1" s="4"/>
      <c r="J1" s="4"/>
    </row>
    <row r="2" spans="1:10" ht="15" thickBot="1" x14ac:dyDescent="0.35">
      <c r="A2" s="4"/>
      <c r="B2" s="4"/>
      <c r="C2" s="4"/>
      <c r="D2" s="4"/>
      <c r="E2" s="4"/>
      <c r="F2" s="4"/>
      <c r="G2" s="4"/>
      <c r="H2" s="4"/>
      <c r="I2" s="4"/>
      <c r="J2" s="4"/>
    </row>
    <row r="3" spans="1:10" x14ac:dyDescent="0.3">
      <c r="A3" s="6" t="s">
        <v>0</v>
      </c>
      <c r="B3" s="114"/>
      <c r="C3" s="7" t="s">
        <v>1</v>
      </c>
      <c r="D3" s="7" t="s">
        <v>2</v>
      </c>
      <c r="E3" s="7"/>
      <c r="F3" s="8" t="s">
        <v>3</v>
      </c>
      <c r="G3" s="7" t="s">
        <v>4</v>
      </c>
      <c r="H3" s="7" t="s">
        <v>5</v>
      </c>
      <c r="I3" s="9" t="s">
        <v>6</v>
      </c>
      <c r="J3" s="4"/>
    </row>
    <row r="4" spans="1:10" x14ac:dyDescent="0.3">
      <c r="A4" s="10" t="s">
        <v>7</v>
      </c>
      <c r="B4" s="115" t="s">
        <v>45</v>
      </c>
      <c r="C4" s="12" t="s">
        <v>8</v>
      </c>
      <c r="D4" s="12" t="s">
        <v>9</v>
      </c>
      <c r="E4" s="12" t="s">
        <v>42</v>
      </c>
      <c r="F4" s="13" t="s">
        <v>9</v>
      </c>
      <c r="G4" s="12" t="s">
        <v>10</v>
      </c>
      <c r="H4" s="12" t="s">
        <v>11</v>
      </c>
      <c r="I4" s="14" t="s">
        <v>12</v>
      </c>
      <c r="J4" s="11" t="s">
        <v>16</v>
      </c>
    </row>
    <row r="5" spans="1:10" ht="15" thickBot="1" x14ac:dyDescent="0.35">
      <c r="A5" s="15"/>
      <c r="B5" s="116"/>
      <c r="C5" s="16"/>
      <c r="D5" s="16"/>
      <c r="E5" s="16"/>
      <c r="F5" s="17"/>
      <c r="G5" s="18" t="s">
        <v>13</v>
      </c>
      <c r="H5" s="16"/>
      <c r="I5" s="19" t="s">
        <v>14</v>
      </c>
      <c r="J5" s="4"/>
    </row>
    <row r="6" spans="1:10" x14ac:dyDescent="0.3">
      <c r="A6" s="20"/>
      <c r="B6" s="117"/>
      <c r="C6" s="21"/>
      <c r="D6" s="21"/>
      <c r="E6" s="21"/>
      <c r="F6" s="22"/>
      <c r="G6" s="7"/>
      <c r="H6" s="21"/>
      <c r="I6" s="23"/>
      <c r="J6" s="4"/>
    </row>
    <row r="7" spans="1:10" x14ac:dyDescent="0.3">
      <c r="A7" s="113" t="s">
        <v>25</v>
      </c>
      <c r="B7" s="118" t="s">
        <v>35</v>
      </c>
      <c r="C7" s="25">
        <v>100</v>
      </c>
      <c r="D7" s="125">
        <v>8.2650000000000006</v>
      </c>
      <c r="E7" s="127">
        <v>43725</v>
      </c>
      <c r="F7" s="48">
        <f>D7*C7</f>
        <v>826.5</v>
      </c>
      <c r="G7" s="123">
        <v>8.4550999999999998</v>
      </c>
      <c r="H7" s="27">
        <f>G7*C7</f>
        <v>845.51</v>
      </c>
      <c r="I7" s="28">
        <f>H7-F7</f>
        <v>19.009999999999991</v>
      </c>
      <c r="J7" s="29">
        <f>I7*100/F7</f>
        <v>2.3000604960677546</v>
      </c>
    </row>
    <row r="8" spans="1:10" x14ac:dyDescent="0.3">
      <c r="A8" s="33" t="s">
        <v>29</v>
      </c>
      <c r="B8" s="118" t="s">
        <v>38</v>
      </c>
      <c r="C8" s="32">
        <v>143</v>
      </c>
      <c r="D8" s="125">
        <v>14.09</v>
      </c>
      <c r="E8" s="127">
        <v>43725</v>
      </c>
      <c r="F8" s="48">
        <f>D8*C8</f>
        <v>2014.87</v>
      </c>
      <c r="G8" s="123">
        <v>13.6373</v>
      </c>
      <c r="H8" s="27">
        <f>G8*C8</f>
        <v>1950.1339</v>
      </c>
      <c r="I8" s="28">
        <f>H8-F8</f>
        <v>-64.736099999999851</v>
      </c>
      <c r="J8" s="29">
        <f>I8*100/F8</f>
        <v>-3.212916962384663</v>
      </c>
    </row>
    <row r="9" spans="1:10" x14ac:dyDescent="0.3">
      <c r="A9" s="33" t="s">
        <v>28</v>
      </c>
      <c r="B9" s="119" t="s">
        <v>40</v>
      </c>
      <c r="C9" s="32">
        <v>15</v>
      </c>
      <c r="D9" s="125">
        <v>15.492000000000001</v>
      </c>
      <c r="E9" s="127">
        <v>43725</v>
      </c>
      <c r="F9" s="48">
        <f>D9*C9</f>
        <v>232.38000000000002</v>
      </c>
      <c r="G9" s="123">
        <v>16.78</v>
      </c>
      <c r="H9" s="27">
        <f>G9*C9</f>
        <v>251.70000000000002</v>
      </c>
      <c r="I9" s="28">
        <f>H9-F9</f>
        <v>19.319999999999993</v>
      </c>
      <c r="J9" s="29">
        <f>I9*100/F9</f>
        <v>8.3139684998708976</v>
      </c>
    </row>
    <row r="10" spans="1:10" x14ac:dyDescent="0.3">
      <c r="A10" s="113" t="s">
        <v>24</v>
      </c>
      <c r="B10" s="118" t="s">
        <v>34</v>
      </c>
      <c r="C10" s="25">
        <v>45</v>
      </c>
      <c r="D10" s="126">
        <v>138</v>
      </c>
      <c r="E10" s="127">
        <v>43725</v>
      </c>
      <c r="F10" s="48">
        <f>D10*C10</f>
        <v>6210</v>
      </c>
      <c r="G10" s="124">
        <v>150.15</v>
      </c>
      <c r="H10" s="27">
        <f>G10*C10</f>
        <v>6756.75</v>
      </c>
      <c r="I10" s="28">
        <f>H10-F10</f>
        <v>546.75</v>
      </c>
      <c r="J10" s="29">
        <f>I10*100/F10</f>
        <v>8.804347826086957</v>
      </c>
    </row>
    <row r="11" spans="1:10" x14ac:dyDescent="0.3">
      <c r="A11" s="33" t="s">
        <v>30</v>
      </c>
      <c r="B11" s="118" t="s">
        <v>37</v>
      </c>
      <c r="C11" s="32">
        <v>50</v>
      </c>
      <c r="D11" s="125">
        <v>2.1364999999999998</v>
      </c>
      <c r="E11" s="127">
        <v>43725</v>
      </c>
      <c r="F11" s="48">
        <f>D11*C11</f>
        <v>106.82499999999999</v>
      </c>
      <c r="G11" s="123">
        <v>2.1309999999999998</v>
      </c>
      <c r="H11" s="27">
        <f>G11*C11</f>
        <v>106.54999999999998</v>
      </c>
      <c r="I11" s="28">
        <f>H11-F11</f>
        <v>-0.27500000000000568</v>
      </c>
      <c r="J11" s="29">
        <f>I11*100/F11</f>
        <v>-0.2574303767844659</v>
      </c>
    </row>
    <row r="12" spans="1:10" x14ac:dyDescent="0.3">
      <c r="A12" s="30" t="s">
        <v>46</v>
      </c>
      <c r="B12" s="119" t="s">
        <v>41</v>
      </c>
      <c r="C12" s="31">
        <v>200</v>
      </c>
      <c r="D12" s="125">
        <v>127.35</v>
      </c>
      <c r="E12" s="127">
        <v>43725</v>
      </c>
      <c r="F12" s="48">
        <f>D12*C12</f>
        <v>25470</v>
      </c>
      <c r="G12" s="123">
        <v>125.92</v>
      </c>
      <c r="H12" s="27">
        <f>G12*C12</f>
        <v>25184</v>
      </c>
      <c r="I12" s="28">
        <f>H12-F12</f>
        <v>-286</v>
      </c>
      <c r="J12" s="29">
        <f>I12*100/F12</f>
        <v>-1.1228896741264232</v>
      </c>
    </row>
    <row r="13" spans="1:10" x14ac:dyDescent="0.3">
      <c r="A13" s="122" t="s">
        <v>26</v>
      </c>
      <c r="B13" s="118" t="s">
        <v>36</v>
      </c>
      <c r="C13" s="25">
        <v>500</v>
      </c>
      <c r="D13" s="126">
        <v>1.375</v>
      </c>
      <c r="E13" s="127">
        <v>43725</v>
      </c>
      <c r="F13" s="48">
        <f>D13*C13</f>
        <v>687.5</v>
      </c>
      <c r="G13" s="124">
        <v>1.31</v>
      </c>
      <c r="H13" s="27">
        <f>G13*C13</f>
        <v>655</v>
      </c>
      <c r="I13" s="28">
        <f>H13-F13</f>
        <v>-32.5</v>
      </c>
      <c r="J13" s="29">
        <f>I13*100/F13</f>
        <v>-4.7272727272727275</v>
      </c>
    </row>
    <row r="14" spans="1:10" x14ac:dyDescent="0.3">
      <c r="A14" s="122" t="s">
        <v>27</v>
      </c>
      <c r="B14" s="118" t="s">
        <v>39</v>
      </c>
      <c r="C14" s="25">
        <v>346</v>
      </c>
      <c r="D14" s="126">
        <v>5.625</v>
      </c>
      <c r="E14" s="127">
        <v>43725</v>
      </c>
      <c r="F14" s="48">
        <f>D14*C14</f>
        <v>1946.25</v>
      </c>
      <c r="G14" s="124">
        <v>5.2770000000000001</v>
      </c>
      <c r="H14" s="27">
        <f>G14*C14</f>
        <v>1825.8420000000001</v>
      </c>
      <c r="I14" s="28">
        <f>H14-F14</f>
        <v>-120.4079999999999</v>
      </c>
      <c r="J14" s="29">
        <f>I14*100/F14</f>
        <v>-6.1866666666666612</v>
      </c>
    </row>
    <row r="15" spans="1:10" x14ac:dyDescent="0.3">
      <c r="A15" s="30"/>
      <c r="B15" s="120"/>
      <c r="C15" s="32"/>
      <c r="D15" s="34"/>
      <c r="E15" s="34"/>
      <c r="F15" s="48">
        <f t="shared" ref="F15:F19" si="0">D15*C15</f>
        <v>0</v>
      </c>
      <c r="G15" s="32"/>
      <c r="H15" s="27">
        <f t="shared" ref="H15:H17" si="1">G15*C15</f>
        <v>0</v>
      </c>
      <c r="I15" s="28">
        <f t="shared" ref="I15:I19" si="2">H15-F15</f>
        <v>0</v>
      </c>
      <c r="J15" s="29" t="e">
        <f t="shared" ref="J15:J20" si="3">I15*100/F15</f>
        <v>#DIV/0!</v>
      </c>
    </row>
    <row r="16" spans="1:10" x14ac:dyDescent="0.3">
      <c r="A16" s="30"/>
      <c r="B16" s="120"/>
      <c r="C16" s="32"/>
      <c r="D16" s="34"/>
      <c r="E16" s="34"/>
      <c r="F16" s="26">
        <f t="shared" si="0"/>
        <v>0</v>
      </c>
      <c r="G16" s="32"/>
      <c r="H16" s="27">
        <f t="shared" si="1"/>
        <v>0</v>
      </c>
      <c r="I16" s="28">
        <f t="shared" si="2"/>
        <v>0</v>
      </c>
      <c r="J16" s="29" t="e">
        <f t="shared" si="3"/>
        <v>#DIV/0!</v>
      </c>
    </row>
    <row r="17" spans="1:10" x14ac:dyDescent="0.3">
      <c r="A17" s="30"/>
      <c r="B17" s="120"/>
      <c r="C17" s="31"/>
      <c r="D17" s="35"/>
      <c r="E17" s="35"/>
      <c r="F17" s="26">
        <f t="shared" si="0"/>
        <v>0</v>
      </c>
      <c r="G17" s="31"/>
      <c r="H17" s="27">
        <f t="shared" si="1"/>
        <v>0</v>
      </c>
      <c r="I17" s="28">
        <f t="shared" si="2"/>
        <v>0</v>
      </c>
      <c r="J17" s="29" t="e">
        <f t="shared" si="3"/>
        <v>#DIV/0!</v>
      </c>
    </row>
    <row r="18" spans="1:10" x14ac:dyDescent="0.3">
      <c r="A18" s="30"/>
      <c r="B18" s="120"/>
      <c r="C18" s="31"/>
      <c r="D18" s="35"/>
      <c r="E18" s="35"/>
      <c r="F18" s="26">
        <f t="shared" si="0"/>
        <v>0</v>
      </c>
      <c r="G18" s="31"/>
      <c r="H18" s="27">
        <f t="shared" ref="H18:H19" si="4">G18*C18</f>
        <v>0</v>
      </c>
      <c r="I18" s="28">
        <f t="shared" si="2"/>
        <v>0</v>
      </c>
      <c r="J18" s="29" t="e">
        <f t="shared" si="3"/>
        <v>#DIV/0!</v>
      </c>
    </row>
    <row r="19" spans="1:10" ht="15" thickBot="1" x14ac:dyDescent="0.35">
      <c r="A19" s="30"/>
      <c r="B19" s="121"/>
      <c r="C19" s="31"/>
      <c r="D19" s="35"/>
      <c r="E19" s="35"/>
      <c r="F19" s="26">
        <f t="shared" si="0"/>
        <v>0</v>
      </c>
      <c r="G19" s="31"/>
      <c r="H19" s="27">
        <f t="shared" si="4"/>
        <v>0</v>
      </c>
      <c r="I19" s="28">
        <f t="shared" si="2"/>
        <v>0</v>
      </c>
      <c r="J19" s="29" t="e">
        <f t="shared" si="3"/>
        <v>#DIV/0!</v>
      </c>
    </row>
    <row r="20" spans="1:10" ht="15" thickBot="1" x14ac:dyDescent="0.35">
      <c r="A20" s="36" t="s">
        <v>21</v>
      </c>
      <c r="B20" s="37"/>
      <c r="C20" s="38"/>
      <c r="D20" s="39"/>
      <c r="E20" s="40"/>
      <c r="F20" s="41">
        <f>SUM(F7:F19)</f>
        <v>37494.324999999997</v>
      </c>
      <c r="G20" s="42"/>
      <c r="H20" s="43">
        <f>SUM(H7:H19)</f>
        <v>37575.485899999992</v>
      </c>
      <c r="I20" s="44">
        <f>SUM(I7:I19)</f>
        <v>81.160900000000197</v>
      </c>
      <c r="J20" s="29">
        <f t="shared" si="3"/>
        <v>0.21646182455611671</v>
      </c>
    </row>
    <row r="21" spans="1:10" ht="15" thickBot="1" x14ac:dyDescent="0.35">
      <c r="A21" s="45"/>
      <c r="B21" s="46"/>
      <c r="C21" s="31"/>
      <c r="D21" s="47"/>
      <c r="E21" s="48"/>
      <c r="F21" s="49"/>
      <c r="G21" s="3"/>
      <c r="H21" s="50"/>
      <c r="I21" s="51"/>
      <c r="J21" s="29"/>
    </row>
    <row r="22" spans="1:10" ht="15" thickBot="1" x14ac:dyDescent="0.35">
      <c r="A22" s="52" t="s">
        <v>20</v>
      </c>
      <c r="B22" s="46"/>
      <c r="C22" s="53"/>
      <c r="D22" s="54"/>
      <c r="E22" s="48"/>
      <c r="F22" s="49"/>
      <c r="G22" s="3"/>
      <c r="H22" s="50"/>
      <c r="I22" s="51"/>
      <c r="J22" s="29"/>
    </row>
    <row r="23" spans="1:10" x14ac:dyDescent="0.3">
      <c r="A23" s="55"/>
      <c r="B23" s="56"/>
      <c r="C23" s="31"/>
      <c r="D23" s="54"/>
      <c r="E23" s="48"/>
      <c r="F23" s="57"/>
      <c r="G23" s="3"/>
      <c r="H23" s="50"/>
      <c r="I23" s="51"/>
      <c r="J23" s="29"/>
    </row>
    <row r="24" spans="1:10" x14ac:dyDescent="0.3">
      <c r="A24" s="55"/>
      <c r="B24" s="56"/>
      <c r="C24" s="31"/>
      <c r="D24" s="58"/>
      <c r="E24" s="58"/>
      <c r="F24" s="54">
        <f>D24*C24/100</f>
        <v>0</v>
      </c>
      <c r="G24" s="57"/>
      <c r="H24" s="50">
        <f>G24*C24/100</f>
        <v>0</v>
      </c>
      <c r="I24" s="59">
        <f>H24-F24</f>
        <v>0</v>
      </c>
      <c r="J24" s="60" t="e">
        <f>I24/F24*100</f>
        <v>#DIV/0!</v>
      </c>
    </row>
    <row r="25" spans="1:10" x14ac:dyDescent="0.3">
      <c r="A25" s="55"/>
      <c r="B25" s="56"/>
      <c r="C25" s="31"/>
      <c r="D25" s="58"/>
      <c r="E25" s="58"/>
      <c r="F25" s="54">
        <f t="shared" ref="F25:F26" si="5">D25*C25/100</f>
        <v>0</v>
      </c>
      <c r="G25" s="57"/>
      <c r="H25" s="50">
        <f t="shared" ref="H25:H26" si="6">G25*C25/100</f>
        <v>0</v>
      </c>
      <c r="I25" s="59"/>
      <c r="J25" s="60" t="e">
        <f>I25/F25*100</f>
        <v>#DIV/0!</v>
      </c>
    </row>
    <row r="26" spans="1:10" ht="15" thickBot="1" x14ac:dyDescent="0.35">
      <c r="A26" s="55"/>
      <c r="B26" s="56"/>
      <c r="C26" s="31"/>
      <c r="D26" s="58"/>
      <c r="E26" s="58"/>
      <c r="F26" s="54">
        <f t="shared" si="5"/>
        <v>0</v>
      </c>
      <c r="G26" s="57"/>
      <c r="H26" s="50">
        <f t="shared" si="6"/>
        <v>0</v>
      </c>
      <c r="I26" s="59"/>
      <c r="J26" s="60" t="e">
        <f>I26/F26*100</f>
        <v>#DIV/0!</v>
      </c>
    </row>
    <row r="27" spans="1:10" ht="15" thickBot="1" x14ac:dyDescent="0.35">
      <c r="A27" s="36" t="s">
        <v>22</v>
      </c>
      <c r="B27" s="37"/>
      <c r="C27" s="38"/>
      <c r="D27" s="61"/>
      <c r="E27" s="62"/>
      <c r="F27" s="40">
        <f>SUM(F24:F26)</f>
        <v>0</v>
      </c>
      <c r="G27" s="63"/>
      <c r="H27" s="42">
        <f>SUM(H24:H26)</f>
        <v>0</v>
      </c>
      <c r="I27" s="64">
        <f>SUM(I24:I26)</f>
        <v>0</v>
      </c>
      <c r="J27" s="60" t="e">
        <f>I27/F27*100</f>
        <v>#DIV/0!</v>
      </c>
    </row>
    <row r="28" spans="1:10" ht="15" thickBot="1" x14ac:dyDescent="0.35">
      <c r="A28" s="55"/>
      <c r="B28" s="56"/>
      <c r="C28" s="31"/>
      <c r="D28" s="58"/>
      <c r="E28" s="65"/>
      <c r="F28" s="48"/>
      <c r="G28" s="57"/>
      <c r="H28" s="3"/>
      <c r="I28" s="59"/>
      <c r="J28" s="60"/>
    </row>
    <row r="29" spans="1:10" ht="15" thickBot="1" x14ac:dyDescent="0.35">
      <c r="A29" s="36" t="s">
        <v>23</v>
      </c>
      <c r="B29" s="37"/>
      <c r="C29" s="38"/>
      <c r="D29" s="61"/>
      <c r="E29" s="62"/>
      <c r="F29" s="40">
        <f>F27+F20</f>
        <v>37494.324999999997</v>
      </c>
      <c r="G29" s="63"/>
      <c r="H29" s="66">
        <f>H27+H20</f>
        <v>37575.485899999992</v>
      </c>
      <c r="I29" s="64">
        <f>I27+I20</f>
        <v>81.160900000000197</v>
      </c>
      <c r="J29" s="60">
        <f>I29/F29*100</f>
        <v>0.21646182455611671</v>
      </c>
    </row>
    <row r="30" spans="1:10" x14ac:dyDescent="0.3">
      <c r="A30" s="30"/>
      <c r="B30" s="33"/>
      <c r="C30" s="31"/>
      <c r="D30" s="35"/>
      <c r="E30" s="35"/>
      <c r="F30" s="48"/>
      <c r="G30" s="67"/>
      <c r="H30" s="3"/>
      <c r="I30" s="28"/>
      <c r="J30" s="29"/>
    </row>
    <row r="31" spans="1:10" x14ac:dyDescent="0.3">
      <c r="A31" s="30" t="s">
        <v>19</v>
      </c>
      <c r="B31" s="33"/>
      <c r="C31" s="31"/>
      <c r="D31" s="35"/>
      <c r="E31" s="35"/>
      <c r="F31" s="68">
        <f>I46</f>
        <v>817.98000000000184</v>
      </c>
      <c r="G31" s="67"/>
      <c r="H31" s="69">
        <f>F31</f>
        <v>817.98000000000184</v>
      </c>
      <c r="I31" s="28">
        <f>F31</f>
        <v>817.98000000000184</v>
      </c>
      <c r="J31" s="29"/>
    </row>
    <row r="32" spans="1:10" x14ac:dyDescent="0.3">
      <c r="A32" s="30" t="s">
        <v>18</v>
      </c>
      <c r="B32" s="33"/>
      <c r="C32" s="31"/>
      <c r="D32" s="35"/>
      <c r="E32" s="35"/>
      <c r="F32" s="26">
        <f>F34-F29-F31</f>
        <v>61687.695</v>
      </c>
      <c r="G32" s="67"/>
      <c r="H32" s="69">
        <f>F32+F31</f>
        <v>62505.675000000003</v>
      </c>
      <c r="I32" s="28"/>
      <c r="J32" s="29"/>
    </row>
    <row r="33" spans="1:10" ht="15" thickBot="1" x14ac:dyDescent="0.35">
      <c r="A33" s="30"/>
      <c r="B33" s="33"/>
      <c r="C33" s="31"/>
      <c r="D33" s="35"/>
      <c r="E33" s="35"/>
      <c r="F33" s="68"/>
      <c r="G33" s="67"/>
      <c r="H33" s="27"/>
      <c r="I33" s="70"/>
      <c r="J33" s="29"/>
    </row>
    <row r="34" spans="1:10" ht="15" thickBot="1" x14ac:dyDescent="0.35">
      <c r="A34" s="71"/>
      <c r="B34" s="72"/>
      <c r="C34" s="73"/>
      <c r="D34" s="73"/>
      <c r="E34" s="73"/>
      <c r="F34" s="74">
        <v>100000</v>
      </c>
      <c r="G34" s="73"/>
      <c r="H34" s="75">
        <f>SUM(H29:H33)</f>
        <v>100899.1409</v>
      </c>
      <c r="I34" s="76">
        <f>I29+I31</f>
        <v>899.14090000000203</v>
      </c>
      <c r="J34" s="29">
        <f>I34*100/F34</f>
        <v>0.89914090000000202</v>
      </c>
    </row>
    <row r="35" spans="1:10" x14ac:dyDescent="0.3">
      <c r="A35" s="4"/>
      <c r="B35" s="4"/>
      <c r="C35" s="4"/>
      <c r="D35" s="4"/>
      <c r="E35" s="4"/>
      <c r="F35" s="77"/>
      <c r="G35" s="4"/>
      <c r="H35" s="4"/>
      <c r="I35" s="4"/>
      <c r="J35" s="29"/>
    </row>
    <row r="36" spans="1:10" x14ac:dyDescent="0.3">
      <c r="A36" s="4"/>
      <c r="B36" s="4"/>
      <c r="C36" s="4"/>
      <c r="D36" s="4"/>
      <c r="E36" s="4"/>
      <c r="F36" s="77"/>
      <c r="G36" s="4"/>
      <c r="H36" s="4"/>
      <c r="I36" s="4"/>
      <c r="J36" s="29"/>
    </row>
    <row r="37" spans="1:10" x14ac:dyDescent="0.3">
      <c r="A37" s="4"/>
      <c r="B37" s="4"/>
      <c r="C37" s="4"/>
      <c r="D37" s="4"/>
      <c r="E37" s="4"/>
      <c r="F37" s="78" t="s">
        <v>15</v>
      </c>
      <c r="G37" s="4"/>
      <c r="H37" s="4"/>
      <c r="I37" s="4"/>
      <c r="J37" s="29"/>
    </row>
    <row r="38" spans="1:10" ht="15" thickBot="1" x14ac:dyDescent="0.35">
      <c r="A38" s="4"/>
      <c r="B38" s="4"/>
      <c r="C38" s="4"/>
      <c r="D38" s="4"/>
      <c r="E38" s="4"/>
      <c r="F38" s="77"/>
      <c r="G38" s="4"/>
      <c r="H38" s="4"/>
      <c r="I38" s="4"/>
      <c r="J38" s="29"/>
    </row>
    <row r="39" spans="1:10" ht="15" thickBot="1" x14ac:dyDescent="0.35">
      <c r="A39" s="79" t="s">
        <v>31</v>
      </c>
      <c r="B39" s="24" t="s">
        <v>43</v>
      </c>
      <c r="C39" s="80">
        <v>421</v>
      </c>
      <c r="D39" s="81">
        <v>32.299999999999997</v>
      </c>
      <c r="E39" s="82">
        <v>43728</v>
      </c>
      <c r="F39" s="83">
        <f t="shared" ref="F39:F40" si="7">D39*C39</f>
        <v>13598.3</v>
      </c>
      <c r="G39" s="84">
        <v>34.03</v>
      </c>
      <c r="H39" s="85">
        <f t="shared" ref="H39:H40" si="8">G39*C39</f>
        <v>14326.630000000001</v>
      </c>
      <c r="I39" s="86">
        <f t="shared" ref="I39:I45" si="9">H39-F39</f>
        <v>728.33000000000175</v>
      </c>
      <c r="J39" s="29">
        <f t="shared" ref="J39:J45" si="10">I39*100/F39</f>
        <v>5.3560371517027994</v>
      </c>
    </row>
    <row r="40" spans="1:10" x14ac:dyDescent="0.3">
      <c r="A40" s="30" t="s">
        <v>32</v>
      </c>
      <c r="B40" s="24" t="s">
        <v>44</v>
      </c>
      <c r="C40" s="32">
        <v>275</v>
      </c>
      <c r="D40" s="87">
        <v>12.093999999999999</v>
      </c>
      <c r="E40" s="82">
        <v>43728</v>
      </c>
      <c r="F40" s="26">
        <f t="shared" si="7"/>
        <v>3325.85</v>
      </c>
      <c r="G40" s="87">
        <v>12.42</v>
      </c>
      <c r="H40" s="27">
        <f t="shared" si="8"/>
        <v>3415.5</v>
      </c>
      <c r="I40" s="88">
        <f t="shared" si="9"/>
        <v>89.650000000000091</v>
      </c>
      <c r="J40" s="29">
        <f t="shared" si="10"/>
        <v>2.6955515131470178</v>
      </c>
    </row>
    <row r="41" spans="1:10" x14ac:dyDescent="0.3">
      <c r="A41" s="30"/>
      <c r="B41" s="33"/>
      <c r="C41" s="89"/>
      <c r="D41" s="90"/>
      <c r="E41" s="90"/>
      <c r="F41" s="91"/>
      <c r="G41" s="92"/>
      <c r="H41" s="93"/>
      <c r="I41" s="88">
        <f t="shared" si="9"/>
        <v>0</v>
      </c>
      <c r="J41" s="29" t="e">
        <f t="shared" si="10"/>
        <v>#DIV/0!</v>
      </c>
    </row>
    <row r="42" spans="1:10" x14ac:dyDescent="0.3">
      <c r="A42" s="30"/>
      <c r="B42" s="33"/>
      <c r="C42" s="94"/>
      <c r="D42" s="95"/>
      <c r="E42" s="95"/>
      <c r="F42" s="91">
        <f>D42*C42</f>
        <v>0</v>
      </c>
      <c r="G42" s="96"/>
      <c r="H42" s="93">
        <f t="shared" ref="H42:H45" si="11">G42*C42</f>
        <v>0</v>
      </c>
      <c r="I42" s="88">
        <f t="shared" si="9"/>
        <v>0</v>
      </c>
      <c r="J42" s="29" t="e">
        <f t="shared" si="10"/>
        <v>#DIV/0!</v>
      </c>
    </row>
    <row r="43" spans="1:10" x14ac:dyDescent="0.3">
      <c r="A43" s="30"/>
      <c r="B43" s="33"/>
      <c r="C43" s="89"/>
      <c r="D43" s="90"/>
      <c r="E43" s="90"/>
      <c r="F43" s="91">
        <f t="shared" ref="F43:F45" si="12">D43*C43</f>
        <v>0</v>
      </c>
      <c r="G43" s="92"/>
      <c r="H43" s="93">
        <f t="shared" si="11"/>
        <v>0</v>
      </c>
      <c r="I43" s="88">
        <f t="shared" si="9"/>
        <v>0</v>
      </c>
      <c r="J43" s="29" t="e">
        <f t="shared" si="10"/>
        <v>#DIV/0!</v>
      </c>
    </row>
    <row r="44" spans="1:10" x14ac:dyDescent="0.3">
      <c r="A44" s="97"/>
      <c r="B44" s="98"/>
      <c r="C44" s="99"/>
      <c r="D44" s="100"/>
      <c r="E44" s="100"/>
      <c r="F44" s="91">
        <f t="shared" si="12"/>
        <v>0</v>
      </c>
      <c r="G44" s="101"/>
      <c r="H44" s="93">
        <f t="shared" si="11"/>
        <v>0</v>
      </c>
      <c r="I44" s="88">
        <f t="shared" si="9"/>
        <v>0</v>
      </c>
      <c r="J44" s="29" t="e">
        <f t="shared" si="10"/>
        <v>#DIV/0!</v>
      </c>
    </row>
    <row r="45" spans="1:10" ht="15" thickBot="1" x14ac:dyDescent="0.35">
      <c r="A45" s="102"/>
      <c r="B45" s="103"/>
      <c r="C45" s="104"/>
      <c r="D45" s="105"/>
      <c r="E45" s="105"/>
      <c r="F45" s="106">
        <f t="shared" si="12"/>
        <v>0</v>
      </c>
      <c r="G45" s="107"/>
      <c r="H45" s="108">
        <f t="shared" si="11"/>
        <v>0</v>
      </c>
      <c r="I45" s="109">
        <f t="shared" si="9"/>
        <v>0</v>
      </c>
      <c r="J45" s="29" t="e">
        <f t="shared" si="10"/>
        <v>#DIV/0!</v>
      </c>
    </row>
    <row r="46" spans="1:10" ht="15" thickBot="1" x14ac:dyDescent="0.35">
      <c r="A46" s="98"/>
      <c r="B46" s="98"/>
      <c r="C46" s="110"/>
      <c r="D46" s="100"/>
      <c r="E46" s="100"/>
      <c r="F46" s="111"/>
      <c r="G46" s="101"/>
      <c r="H46" s="112"/>
      <c r="I46" s="70">
        <f>SUM(I39:I45)</f>
        <v>817.98000000000184</v>
      </c>
      <c r="J46" s="29"/>
    </row>
    <row r="47" spans="1:10" x14ac:dyDescent="0.3">
      <c r="F47" s="2"/>
      <c r="J47" s="1"/>
    </row>
  </sheetData>
  <conditionalFormatting sqref="J47 I46:J46 I44:J44 I41:J42 J34:J38 I34 I30:J33 J20:J23 I24:I29 I17:J19 I7:J11">
    <cfRule type="cellIs" dxfId="36" priority="64" operator="lessThan">
      <formula>0</formula>
    </cfRule>
    <cfRule type="cellIs" dxfId="35" priority="65" operator="greaterThan">
      <formula>0</formula>
    </cfRule>
  </conditionalFormatting>
  <conditionalFormatting sqref="I13:I16">
    <cfRule type="cellIs" dxfId="34" priority="50" operator="lessThan">
      <formula>0</formula>
    </cfRule>
    <cfRule type="cellIs" dxfId="33" priority="51" operator="greaterThan">
      <formula>0</formula>
    </cfRule>
  </conditionalFormatting>
  <conditionalFormatting sqref="I13:I16">
    <cfRule type="cellIs" dxfId="32" priority="48" operator="lessThan">
      <formula>0</formula>
    </cfRule>
    <cfRule type="cellIs" dxfId="31" priority="49" operator="greaterThan">
      <formula>0</formula>
    </cfRule>
  </conditionalFormatting>
  <conditionalFormatting sqref="J13:J16">
    <cfRule type="cellIs" dxfId="30" priority="46" operator="lessThan">
      <formula>0</formula>
    </cfRule>
    <cfRule type="cellIs" dxfId="29" priority="47" operator="greaterThan">
      <formula>0</formula>
    </cfRule>
  </conditionalFormatting>
  <conditionalFormatting sqref="I45">
    <cfRule type="cellIs" dxfId="28" priority="44" operator="lessThan">
      <formula>0</formula>
    </cfRule>
    <cfRule type="cellIs" dxfId="27" priority="45" operator="greaterThan">
      <formula>0</formula>
    </cfRule>
  </conditionalFormatting>
  <conditionalFormatting sqref="I45">
    <cfRule type="cellIs" dxfId="26" priority="42" operator="lessThan">
      <formula>0</formula>
    </cfRule>
    <cfRule type="cellIs" dxfId="25" priority="43" operator="greaterThan">
      <formula>0</formula>
    </cfRule>
  </conditionalFormatting>
  <conditionalFormatting sqref="J45">
    <cfRule type="cellIs" dxfId="24" priority="40" operator="lessThan">
      <formula>0</formula>
    </cfRule>
    <cfRule type="cellIs" dxfId="23" priority="41" operator="greaterThan">
      <formula>0</formula>
    </cfRule>
  </conditionalFormatting>
  <conditionalFormatting sqref="I43">
    <cfRule type="cellIs" dxfId="22" priority="36" operator="lessThan">
      <formula>0</formula>
    </cfRule>
    <cfRule type="cellIs" dxfId="21" priority="37" operator="greaterThan">
      <formula>0</formula>
    </cfRule>
  </conditionalFormatting>
  <conditionalFormatting sqref="I43">
    <cfRule type="cellIs" dxfId="20" priority="34" operator="lessThan">
      <formula>0</formula>
    </cfRule>
    <cfRule type="cellIs" dxfId="19" priority="35" operator="greaterThan">
      <formula>0</formula>
    </cfRule>
  </conditionalFormatting>
  <conditionalFormatting sqref="J43">
    <cfRule type="cellIs" dxfId="18" priority="32" operator="lessThan">
      <formula>0</formula>
    </cfRule>
    <cfRule type="cellIs" dxfId="17" priority="33" operator="greaterThan">
      <formula>0</formula>
    </cfRule>
  </conditionalFormatting>
  <conditionalFormatting sqref="I12:J12">
    <cfRule type="cellIs" dxfId="16" priority="22" operator="lessThan">
      <formula>0</formula>
    </cfRule>
    <cfRule type="cellIs" dxfId="15" priority="23" operator="greaterThan">
      <formula>0</formula>
    </cfRule>
  </conditionalFormatting>
  <conditionalFormatting sqref="I24:J29 I20:I23">
    <cfRule type="cellIs" dxfId="14" priority="15" operator="lessThan">
      <formula>0</formula>
    </cfRule>
    <cfRule type="cellIs" dxfId="13" priority="16" operator="greaterThan">
      <formula>0</formula>
    </cfRule>
    <cfRule type="cellIs" dxfId="12" priority="17" operator="greaterThan">
      <formula>0</formula>
    </cfRule>
  </conditionalFormatting>
  <conditionalFormatting sqref="I40:J40">
    <cfRule type="cellIs" dxfId="11" priority="11" operator="lessThan">
      <formula>0</formula>
    </cfRule>
    <cfRule type="cellIs" dxfId="10" priority="12" operator="greaterThan">
      <formula>0</formula>
    </cfRule>
  </conditionalFormatting>
  <conditionalFormatting sqref="I39">
    <cfRule type="cellIs" dxfId="9" priority="9" operator="lessThan">
      <formula>0</formula>
    </cfRule>
    <cfRule type="cellIs" dxfId="8" priority="10" operator="greaterThan">
      <formula>0</formula>
    </cfRule>
  </conditionalFormatting>
  <conditionalFormatting sqref="I39">
    <cfRule type="cellIs" dxfId="7" priority="7" operator="lessThan">
      <formula>0</formula>
    </cfRule>
    <cfRule type="cellIs" dxfId="6" priority="8" operator="greaterThan">
      <formula>0</formula>
    </cfRule>
  </conditionalFormatting>
  <conditionalFormatting sqref="J39">
    <cfRule type="cellIs" dxfId="5" priority="5" operator="lessThan">
      <formula>0</formula>
    </cfRule>
    <cfRule type="cellIs" dxfId="4" priority="6" operator="greaterThan">
      <formula>0</formula>
    </cfRule>
  </conditionalFormatting>
  <conditionalFormatting sqref="I39:J39">
    <cfRule type="cellIs" dxfId="3" priority="3" operator="lessThan">
      <formula>0</formula>
    </cfRule>
    <cfRule type="cellIs" dxfId="2" priority="4" operator="greaterThan">
      <formula>0</formula>
    </cfRule>
  </conditionalFormatting>
  <conditionalFormatting sqref="I40:J40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31496062992125984" right="0.31496062992125984" top="0.35433070866141736" bottom="0.35433070866141736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Matteo Spalierno (PF WIDIBA)</dc:creator>
  <cp:lastModifiedBy>Matteo Spalierno (PF WIDIBA)</cp:lastModifiedBy>
  <cp:lastPrinted>2019-09-30T12:50:53Z</cp:lastPrinted>
  <dcterms:created xsi:type="dcterms:W3CDTF">2019-09-12T10:17:04Z</dcterms:created>
  <dcterms:modified xsi:type="dcterms:W3CDTF">2019-10-11T13:41:18Z</dcterms:modified>
</cp:coreProperties>
</file>