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teo.spalierno\Desktop\pon socrate\PON il mio portafoglio\"/>
    </mc:Choice>
  </mc:AlternateContent>
  <bookViews>
    <workbookView xWindow="0" yWindow="0" windowWidth="23040" windowHeight="9084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H23" i="1"/>
  <c r="J23" i="1" s="1"/>
  <c r="F24" i="1"/>
  <c r="H24" i="1"/>
  <c r="H26" i="1" s="1"/>
  <c r="F25" i="1"/>
  <c r="H25" i="1"/>
  <c r="J26" i="1" l="1"/>
  <c r="F26" i="1"/>
  <c r="C13" i="1"/>
  <c r="C14" i="1" s="1"/>
  <c r="C15" i="1" s="1"/>
  <c r="C16" i="1" s="1"/>
  <c r="H16" i="1"/>
  <c r="F16" i="1"/>
  <c r="H15" i="1"/>
  <c r="F15" i="1"/>
  <c r="H14" i="1"/>
  <c r="F14" i="1"/>
  <c r="H13" i="1"/>
  <c r="F13" i="1"/>
  <c r="H12" i="1"/>
  <c r="F12" i="1"/>
  <c r="H11" i="1"/>
  <c r="F11" i="1"/>
  <c r="J11" i="1" l="1"/>
  <c r="J16" i="1"/>
  <c r="J15" i="1"/>
  <c r="J13" i="1"/>
  <c r="J12" i="1"/>
  <c r="J14" i="1"/>
  <c r="H38" i="1" l="1"/>
  <c r="I43" i="1" l="1"/>
  <c r="H42" i="1"/>
  <c r="F42" i="1"/>
  <c r="H41" i="1"/>
  <c r="J41" i="1" s="1"/>
  <c r="K41" i="1" s="1"/>
  <c r="F41" i="1"/>
  <c r="H40" i="1"/>
  <c r="F40" i="1"/>
  <c r="H39" i="1"/>
  <c r="F39" i="1"/>
  <c r="F38" i="1"/>
  <c r="I33" i="1"/>
  <c r="H10" i="1"/>
  <c r="F10" i="1"/>
  <c r="H9" i="1"/>
  <c r="F9" i="1"/>
  <c r="H8" i="1"/>
  <c r="F8" i="1"/>
  <c r="H7" i="1"/>
  <c r="F7" i="1"/>
  <c r="J39" i="1" l="1"/>
  <c r="K39" i="1" s="1"/>
  <c r="H19" i="1"/>
  <c r="H28" i="1" s="1"/>
  <c r="F19" i="1"/>
  <c r="F28" i="1" s="1"/>
  <c r="J40" i="1"/>
  <c r="K40" i="1" s="1"/>
  <c r="J42" i="1"/>
  <c r="K42" i="1" s="1"/>
  <c r="J38" i="1"/>
  <c r="K15" i="1"/>
  <c r="J9" i="1"/>
  <c r="K9" i="1" s="1"/>
  <c r="K13" i="1"/>
  <c r="J7" i="1"/>
  <c r="J8" i="1"/>
  <c r="K8" i="1" s="1"/>
  <c r="J10" i="1"/>
  <c r="K10" i="1" s="1"/>
  <c r="K11" i="1"/>
  <c r="K12" i="1"/>
  <c r="K14" i="1"/>
  <c r="K16" i="1"/>
  <c r="K7" i="1" l="1"/>
  <c r="J19" i="1"/>
  <c r="J43" i="1"/>
  <c r="K38" i="1"/>
  <c r="J28" i="1" l="1"/>
  <c r="K19" i="1"/>
  <c r="F30" i="1"/>
  <c r="F31" i="1" s="1"/>
  <c r="H31" i="1" s="1"/>
  <c r="K28" i="1" l="1"/>
  <c r="H30" i="1"/>
  <c r="H33" i="1" s="1"/>
  <c r="J30" i="1"/>
  <c r="J33" i="1" s="1"/>
  <c r="K33" i="1" l="1"/>
</calcChain>
</file>

<file path=xl/sharedStrings.xml><?xml version="1.0" encoding="utf-8"?>
<sst xmlns="http://schemas.openxmlformats.org/spreadsheetml/2006/main" count="52" uniqueCount="51">
  <si>
    <t>AZIONE</t>
  </si>
  <si>
    <t>QUANTITA'</t>
  </si>
  <si>
    <t>PREZZO</t>
  </si>
  <si>
    <t xml:space="preserve">CONTROVALORE </t>
  </si>
  <si>
    <t>PREZZO DI</t>
  </si>
  <si>
    <t>CONTROVALORE</t>
  </si>
  <si>
    <t>RICAVO</t>
  </si>
  <si>
    <t>O FONDO</t>
  </si>
  <si>
    <t>POSSEDUTE</t>
  </si>
  <si>
    <t>DI ACQUISTO</t>
  </si>
  <si>
    <t>MERCATO</t>
  </si>
  <si>
    <t>DI MERCATO</t>
  </si>
  <si>
    <t>CEDOLE</t>
  </si>
  <si>
    <t>PERDITA</t>
  </si>
  <si>
    <t>IN EURO</t>
  </si>
  <si>
    <t>NETTI</t>
  </si>
  <si>
    <t>VENDITE</t>
  </si>
  <si>
    <t>%</t>
  </si>
  <si>
    <t>portafoglio in essere</t>
  </si>
  <si>
    <t>cc virtuale</t>
  </si>
  <si>
    <t>perdite/guadagni</t>
  </si>
  <si>
    <t>OBBLIGAZIONI</t>
  </si>
  <si>
    <t>tot azioni</t>
  </si>
  <si>
    <t>tot obbligazioni</t>
  </si>
  <si>
    <t>totali investimenti</t>
  </si>
  <si>
    <t>eni</t>
  </si>
  <si>
    <t>ubi</t>
  </si>
  <si>
    <t>bper</t>
  </si>
  <si>
    <t>mediobanca</t>
  </si>
  <si>
    <t>leonardo</t>
  </si>
  <si>
    <t>lu1437024729</t>
  </si>
  <si>
    <t>marinelli giulia</t>
  </si>
  <si>
    <t>IT0003856405</t>
  </si>
  <si>
    <t>IT0000062957</t>
  </si>
  <si>
    <t>IT0000066123</t>
  </si>
  <si>
    <t>amundi index sol</t>
  </si>
  <si>
    <t>isin</t>
  </si>
  <si>
    <t>LU0392495619</t>
  </si>
  <si>
    <t>DE000A1JF7M8</t>
  </si>
  <si>
    <t>IE00BP3QZG05</t>
  </si>
  <si>
    <t>LU1659681313</t>
  </si>
  <si>
    <t>LU1681043912</t>
  </si>
  <si>
    <t>LU1586951466</t>
  </si>
  <si>
    <t>ComStage MSCI Taiwan UCITS ETF</t>
  </si>
  <si>
    <t>HSBC Msci South Africa Capped UCITS ETF</t>
  </si>
  <si>
    <t>iShares TA-35 Israel UCITS ETF USD</t>
  </si>
  <si>
    <t>BNP Paribas Easy MSCI Emerging SRI S-Series 5% Capped UCITS ETF</t>
  </si>
  <si>
    <t>Amundi MSCI China UCITS ETF</t>
  </si>
  <si>
    <t>KIM Vietnam Growth Fund I EUR</t>
  </si>
  <si>
    <t>IT0003132476</t>
  </si>
  <si>
    <t>IT0003487029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</si>
</sst>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Bookman Old Style"/>
      <family val="1"/>
    </font>
    <font>
      <sz val="8"/>
      <color theme="1"/>
      <name val="Bookman Old Style"/>
      <family val="1"/>
    </font>
    <font>
      <b/>
      <sz val="8"/>
      <name val="Bookman Old Style"/>
      <family val="1"/>
    </font>
    <font>
      <b/>
      <sz val="8"/>
      <color indexed="17"/>
      <name val="Bookman Old Style"/>
      <family val="1"/>
    </font>
    <font>
      <i/>
      <sz val="8"/>
      <color indexed="10"/>
      <name val="Bookman Old Style"/>
      <family val="1"/>
    </font>
    <font>
      <sz val="8"/>
      <color rgb="FF333333"/>
      <name val="Verdana"/>
      <family val="2"/>
    </font>
    <font>
      <sz val="8"/>
      <color indexed="17"/>
      <name val="Bookman Old Style"/>
      <family val="1"/>
    </font>
    <font>
      <sz val="8"/>
      <color indexed="58"/>
      <name val="Bookman Old Style"/>
      <family val="1"/>
    </font>
    <font>
      <sz val="8"/>
      <color rgb="FF00B050"/>
      <name val="Bookman Old Style"/>
      <family val="1"/>
    </font>
    <font>
      <sz val="8"/>
      <name val="Bookman Old Style"/>
    </font>
    <font>
      <sz val="8"/>
      <color rgb="FF003300"/>
      <name val="Bookman Old Style"/>
    </font>
    <font>
      <sz val="8"/>
      <color theme="1"/>
      <name val="Bookman Old Style"/>
    </font>
    <font>
      <sz val="8"/>
      <color rgb="FF008000"/>
      <name val="Bookman Old Style"/>
    </font>
    <font>
      <sz val="8"/>
      <color rgb="FF333333"/>
      <name val="Bookman Old Style"/>
      <family val="1"/>
    </font>
    <font>
      <sz val="7"/>
      <color rgb="FF33333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2" fontId="1" fillId="0" borderId="0" xfId="0" applyNumberFormat="1" applyFont="1" applyAlignment="1">
      <alignment horizontal="center"/>
    </xf>
    <xf numFmtId="3" fontId="0" fillId="0" borderId="0" xfId="0" applyNumberFormat="1"/>
    <xf numFmtId="1" fontId="2" fillId="0" borderId="5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5" fontId="4" fillId="2" borderId="5" xfId="0" applyNumberFormat="1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23" xfId="0" applyFont="1" applyFill="1" applyBorder="1"/>
    <xf numFmtId="0" fontId="2" fillId="2" borderId="8" xfId="0" applyFont="1" applyFill="1" applyBorder="1"/>
    <xf numFmtId="165" fontId="2" fillId="2" borderId="8" xfId="0" applyNumberFormat="1" applyFont="1" applyFill="1" applyBorder="1"/>
    <xf numFmtId="3" fontId="2" fillId="2" borderId="8" xfId="0" applyNumberFormat="1" applyFont="1" applyFill="1" applyBorder="1"/>
    <xf numFmtId="0" fontId="4" fillId="2" borderId="8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22" xfId="0" applyFont="1" applyFill="1" applyBorder="1"/>
    <xf numFmtId="0" fontId="2" fillId="2" borderId="2" xfId="0" applyFont="1" applyFill="1" applyBorder="1"/>
    <xf numFmtId="165" fontId="2" fillId="2" borderId="2" xfId="0" applyNumberFormat="1" applyFont="1" applyFill="1" applyBorder="1"/>
    <xf numFmtId="3" fontId="2" fillId="2" borderId="2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16" fontId="2" fillId="2" borderId="0" xfId="0" applyNumberFormat="1" applyFont="1" applyFill="1" applyBorder="1"/>
    <xf numFmtId="0" fontId="2" fillId="2" borderId="5" xfId="0" applyFont="1" applyFill="1" applyBorder="1" applyAlignment="1">
      <alignment horizontal="center"/>
    </xf>
    <xf numFmtId="165" fontId="2" fillId="2" borderId="5" xfId="0" applyNumberFormat="1" applyFont="1" applyFill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/>
    </xf>
    <xf numFmtId="165" fontId="2" fillId="0" borderId="17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1" fontId="2" fillId="0" borderId="17" xfId="0" applyNumberFormat="1" applyFont="1" applyFill="1" applyBorder="1" applyAlignment="1">
      <alignment horizontal="center"/>
    </xf>
    <xf numFmtId="1" fontId="10" fillId="0" borderId="20" xfId="0" applyNumberFormat="1" applyFont="1" applyBorder="1" applyAlignment="1">
      <alignment horizontal="center"/>
    </xf>
    <xf numFmtId="2" fontId="2" fillId="2" borderId="19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2" fontId="2" fillId="0" borderId="5" xfId="0" applyNumberFormat="1" applyFont="1" applyFill="1" applyBorder="1" applyAlignment="1">
      <alignment horizontal="center"/>
    </xf>
    <xf numFmtId="165" fontId="3" fillId="0" borderId="13" xfId="0" applyNumberFormat="1" applyFont="1" applyBorder="1"/>
    <xf numFmtId="3" fontId="2" fillId="0" borderId="13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10" fillId="0" borderId="6" xfId="0" applyNumberFormat="1" applyFont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165" fontId="3" fillId="0" borderId="17" xfId="0" applyNumberFormat="1" applyFont="1" applyBorder="1"/>
    <xf numFmtId="3" fontId="2" fillId="0" borderId="16" xfId="0" applyNumberFormat="1" applyFont="1" applyFill="1" applyBorder="1" applyAlignment="1">
      <alignment horizontal="center"/>
    </xf>
    <xf numFmtId="2" fontId="2" fillId="0" borderId="16" xfId="0" applyNumberFormat="1" applyFont="1" applyFill="1" applyBorder="1" applyAlignment="1">
      <alignment horizontal="center"/>
    </xf>
    <xf numFmtId="1" fontId="10" fillId="0" borderId="19" xfId="0" applyNumberFormat="1" applyFont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1" fontId="2" fillId="3" borderId="16" xfId="0" applyNumberFormat="1" applyFont="1" applyFill="1" applyBorder="1" applyAlignment="1">
      <alignment horizontal="center"/>
    </xf>
    <xf numFmtId="3" fontId="2" fillId="0" borderId="5" xfId="0" applyNumberFormat="1" applyFont="1" applyBorder="1" applyAlignment="1">
      <alignment horizontal="left"/>
    </xf>
    <xf numFmtId="1" fontId="2" fillId="3" borderId="5" xfId="0" applyNumberFormat="1" applyFont="1" applyFill="1" applyBorder="1" applyAlignment="1">
      <alignment horizontal="center"/>
    </xf>
    <xf numFmtId="1" fontId="8" fillId="0" borderId="21" xfId="0" applyNumberFormat="1" applyFont="1" applyBorder="1" applyAlignment="1">
      <alignment horizontal="center"/>
    </xf>
    <xf numFmtId="0" fontId="4" fillId="0" borderId="15" xfId="0" applyFont="1" applyBorder="1"/>
    <xf numFmtId="0" fontId="4" fillId="0" borderId="20" xfId="0" applyFont="1" applyBorder="1"/>
    <xf numFmtId="0" fontId="4" fillId="0" borderId="16" xfId="0" applyFont="1" applyBorder="1" applyAlignment="1">
      <alignment horizontal="center"/>
    </xf>
    <xf numFmtId="165" fontId="4" fillId="0" borderId="16" xfId="0" applyNumberFormat="1" applyFont="1" applyBorder="1" applyAlignment="1">
      <alignment horizontal="center"/>
    </xf>
    <xf numFmtId="3" fontId="4" fillId="0" borderId="16" xfId="0" applyNumberFormat="1" applyFont="1" applyBorder="1" applyAlignment="1">
      <alignment horizontal="center"/>
    </xf>
    <xf numFmtId="1" fontId="4" fillId="3" borderId="16" xfId="0" applyNumberFormat="1" applyFont="1" applyFill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1" fontId="4" fillId="0" borderId="18" xfId="0" applyNumberFormat="1" applyFont="1" applyBorder="1" applyAlignment="1">
      <alignment horizontal="center"/>
    </xf>
    <xf numFmtId="165" fontId="3" fillId="0" borderId="0" xfId="0" applyNumberFormat="1" applyFont="1"/>
    <xf numFmtId="3" fontId="3" fillId="0" borderId="0" xfId="0" applyNumberFormat="1" applyFont="1"/>
    <xf numFmtId="3" fontId="4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center"/>
    </xf>
    <xf numFmtId="165" fontId="9" fillId="0" borderId="22" xfId="0" applyNumberFormat="1" applyFont="1" applyFill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9" fillId="0" borderId="12" xfId="0" applyNumberFormat="1" applyFont="1" applyFill="1" applyBorder="1" applyAlignment="1">
      <alignment horizontal="center"/>
    </xf>
    <xf numFmtId="1" fontId="8" fillId="0" borderId="12" xfId="0" applyNumberFormat="1" applyFont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9" fillId="0" borderId="14" xfId="0" applyNumberFormat="1" applyFont="1" applyFill="1" applyBorder="1" applyAlignment="1">
      <alignment horizontal="center"/>
    </xf>
    <xf numFmtId="1" fontId="8" fillId="0" borderId="14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center"/>
    </xf>
    <xf numFmtId="4" fontId="2" fillId="0" borderId="23" xfId="0" applyNumberFormat="1" applyFont="1" applyFill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12" fillId="0" borderId="24" xfId="0" applyFont="1" applyBorder="1" applyAlignment="1">
      <alignment horizontal="center"/>
    </xf>
    <xf numFmtId="165" fontId="12" fillId="0" borderId="24" xfId="0" applyNumberFormat="1" applyFont="1" applyBorder="1" applyAlignment="1">
      <alignment horizontal="center"/>
    </xf>
    <xf numFmtId="3" fontId="13" fillId="0" borderId="24" xfId="0" applyNumberFormat="1" applyFont="1" applyBorder="1" applyAlignment="1">
      <alignment horizontal="center"/>
    </xf>
    <xf numFmtId="1" fontId="13" fillId="0" borderId="24" xfId="0" applyNumberFormat="1" applyFont="1" applyBorder="1" applyAlignment="1">
      <alignment horizontal="center"/>
    </xf>
    <xf numFmtId="1" fontId="12" fillId="0" borderId="24" xfId="0" applyNumberFormat="1" applyFont="1" applyBorder="1" applyAlignment="1">
      <alignment horizontal="center"/>
    </xf>
    <xf numFmtId="1" fontId="14" fillId="0" borderId="25" xfId="0" applyNumberFormat="1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165" fontId="11" fillId="0" borderId="24" xfId="0" applyNumberFormat="1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16" fontId="11" fillId="0" borderId="0" xfId="0" applyNumberFormat="1" applyFont="1" applyAlignment="1">
      <alignment horizontal="left"/>
    </xf>
    <xf numFmtId="16" fontId="13" fillId="0" borderId="0" xfId="0" applyNumberFormat="1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vertical="center" wrapText="1"/>
    </xf>
    <xf numFmtId="16" fontId="11" fillId="0" borderId="0" xfId="0" applyNumberFormat="1" applyFont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165" fontId="12" fillId="0" borderId="24" xfId="0" applyNumberFormat="1" applyFont="1" applyBorder="1" applyAlignment="1">
      <alignment horizontal="center" vertical="center"/>
    </xf>
    <xf numFmtId="3" fontId="13" fillId="0" borderId="24" xfId="0" applyNumberFormat="1" applyFont="1" applyBorder="1" applyAlignment="1">
      <alignment horizontal="center" vertical="center"/>
    </xf>
    <xf numFmtId="1" fontId="13" fillId="0" borderId="24" xfId="0" applyNumberFormat="1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/>
    </xf>
    <xf numFmtId="1" fontId="14" fillId="0" borderId="2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11" fillId="0" borderId="24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/>
    </xf>
    <xf numFmtId="0" fontId="2" fillId="0" borderId="9" xfId="0" applyFont="1" applyFill="1" applyBorder="1"/>
    <xf numFmtId="0" fontId="2" fillId="0" borderId="11" xfId="0" applyFont="1" applyFill="1" applyBorder="1"/>
    <xf numFmtId="0" fontId="7" fillId="0" borderId="13" xfId="0" applyFont="1" applyFill="1" applyBorder="1"/>
    <xf numFmtId="0" fontId="2" fillId="0" borderId="13" xfId="0" applyFont="1" applyFill="1" applyBorder="1"/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center"/>
    </xf>
    <xf numFmtId="0" fontId="16" fillId="0" borderId="0" xfId="0" applyFont="1"/>
  </cellXfs>
  <cellStyles count="1">
    <cellStyle name="Normale" xfId="0" builtinId="0"/>
  </cellStyles>
  <dxfs count="45">
    <dxf>
      <font>
        <color rgb="FF00B050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22" workbookViewId="0">
      <selection activeCell="A40" sqref="A40:A41"/>
    </sheetView>
  </sheetViews>
  <sheetFormatPr defaultRowHeight="14.4" x14ac:dyDescent="0.3"/>
  <cols>
    <col min="1" max="1" width="33.109375" customWidth="1"/>
    <col min="2" max="2" width="11.21875" customWidth="1"/>
    <col min="3" max="3" width="5.33203125" customWidth="1"/>
    <col min="4" max="4" width="10.5546875" customWidth="1"/>
    <col min="5" max="5" width="11.109375" customWidth="1"/>
    <col min="6" max="6" width="15.6640625" customWidth="1"/>
    <col min="7" max="7" width="9.21875" customWidth="1"/>
    <col min="8" max="8" width="14" customWidth="1"/>
    <col min="9" max="10" width="7.5546875" customWidth="1"/>
    <col min="11" max="11" width="6.6640625" customWidth="1"/>
  </cols>
  <sheetData>
    <row r="1" spans="1:11" x14ac:dyDescent="0.3">
      <c r="A1" s="4" t="s">
        <v>31</v>
      </c>
      <c r="B1" s="4"/>
      <c r="C1" s="4"/>
      <c r="D1" s="4"/>
      <c r="E1" s="4"/>
      <c r="F1" s="5" t="s">
        <v>18</v>
      </c>
      <c r="G1" s="4"/>
      <c r="H1" s="4"/>
      <c r="I1" s="4"/>
      <c r="J1" s="4"/>
      <c r="K1" s="4"/>
    </row>
    <row r="2" spans="1:11" ht="15" thickBot="1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3">
      <c r="A3" s="6" t="s">
        <v>0</v>
      </c>
      <c r="B3" s="128"/>
      <c r="C3" s="7"/>
      <c r="D3" s="8" t="s">
        <v>1</v>
      </c>
      <c r="E3" s="9" t="s">
        <v>2</v>
      </c>
      <c r="F3" s="10" t="s">
        <v>3</v>
      </c>
      <c r="G3" s="8" t="s">
        <v>4</v>
      </c>
      <c r="H3" s="8" t="s">
        <v>5</v>
      </c>
      <c r="I3" s="8"/>
      <c r="J3" s="11" t="s">
        <v>6</v>
      </c>
      <c r="K3" s="4"/>
    </row>
    <row r="4" spans="1:11" x14ac:dyDescent="0.3">
      <c r="A4" s="12" t="s">
        <v>7</v>
      </c>
      <c r="B4" s="129" t="s">
        <v>36</v>
      </c>
      <c r="C4" s="13"/>
      <c r="D4" s="14" t="s">
        <v>8</v>
      </c>
      <c r="E4" s="15" t="s">
        <v>9</v>
      </c>
      <c r="F4" s="16" t="s">
        <v>9</v>
      </c>
      <c r="G4" s="14" t="s">
        <v>10</v>
      </c>
      <c r="H4" s="14" t="s">
        <v>11</v>
      </c>
      <c r="I4" s="14" t="s">
        <v>12</v>
      </c>
      <c r="J4" s="17" t="s">
        <v>13</v>
      </c>
      <c r="K4" s="13" t="s">
        <v>17</v>
      </c>
    </row>
    <row r="5" spans="1:11" ht="15" thickBot="1" x14ac:dyDescent="0.35">
      <c r="A5" s="18"/>
      <c r="B5" s="156"/>
      <c r="C5" s="19"/>
      <c r="D5" s="20"/>
      <c r="E5" s="21"/>
      <c r="F5" s="22"/>
      <c r="G5" s="23" t="s">
        <v>14</v>
      </c>
      <c r="H5" s="20"/>
      <c r="I5" s="20"/>
      <c r="J5" s="24" t="s">
        <v>15</v>
      </c>
      <c r="K5" s="4"/>
    </row>
    <row r="6" spans="1:11" x14ac:dyDescent="0.3">
      <c r="A6" s="25"/>
      <c r="B6" s="157"/>
      <c r="C6" s="26"/>
      <c r="D6" s="27"/>
      <c r="E6" s="28"/>
      <c r="F6" s="29"/>
      <c r="G6" s="8"/>
      <c r="H6" s="27"/>
      <c r="I6" s="27"/>
      <c r="J6" s="30"/>
      <c r="K6" s="4"/>
    </row>
    <row r="7" spans="1:11" x14ac:dyDescent="0.3">
      <c r="A7" s="31" t="s">
        <v>27</v>
      </c>
      <c r="B7" s="158" t="s">
        <v>34</v>
      </c>
      <c r="C7" s="32">
        <v>43725</v>
      </c>
      <c r="D7" s="33">
        <v>200</v>
      </c>
      <c r="E7" s="34">
        <v>3.617</v>
      </c>
      <c r="F7" s="35">
        <f t="shared" ref="F7:F10" si="0">E7*D7</f>
        <v>723.4</v>
      </c>
      <c r="G7" s="33">
        <v>3.47</v>
      </c>
      <c r="H7" s="36">
        <f t="shared" ref="H7:H10" si="1">G7*D7</f>
        <v>694</v>
      </c>
      <c r="I7" s="33"/>
      <c r="J7" s="37">
        <f t="shared" ref="J7:J10" si="2">H7-F7</f>
        <v>-29.399999999999977</v>
      </c>
      <c r="K7" s="38">
        <f t="shared" ref="K7:K10" si="3">J7*100/F7</f>
        <v>-4.064141553773843</v>
      </c>
    </row>
    <row r="8" spans="1:11" x14ac:dyDescent="0.3">
      <c r="A8" s="31" t="s">
        <v>28</v>
      </c>
      <c r="B8" s="158" t="s">
        <v>33</v>
      </c>
      <c r="C8" s="32">
        <v>43725</v>
      </c>
      <c r="D8" s="33">
        <v>100</v>
      </c>
      <c r="E8" s="34">
        <v>9.6319999999999997</v>
      </c>
      <c r="F8" s="35">
        <f t="shared" si="0"/>
        <v>963.19999999999993</v>
      </c>
      <c r="G8" s="39">
        <v>9.8699999999999992</v>
      </c>
      <c r="H8" s="36">
        <f t="shared" si="1"/>
        <v>986.99999999999989</v>
      </c>
      <c r="I8" s="33"/>
      <c r="J8" s="37">
        <f t="shared" si="2"/>
        <v>23.799999999999955</v>
      </c>
      <c r="K8" s="38">
        <f t="shared" si="3"/>
        <v>2.470930232558135</v>
      </c>
    </row>
    <row r="9" spans="1:11" x14ac:dyDescent="0.3">
      <c r="A9" s="31" t="s">
        <v>29</v>
      </c>
      <c r="B9" s="158" t="s">
        <v>32</v>
      </c>
      <c r="C9" s="32">
        <v>43725</v>
      </c>
      <c r="D9" s="33">
        <v>50</v>
      </c>
      <c r="E9" s="34">
        <v>11.87</v>
      </c>
      <c r="F9" s="35">
        <f t="shared" si="0"/>
        <v>593.5</v>
      </c>
      <c r="G9" s="33">
        <v>9.86</v>
      </c>
      <c r="H9" s="36">
        <f t="shared" si="1"/>
        <v>493</v>
      </c>
      <c r="I9" s="33"/>
      <c r="J9" s="37">
        <f t="shared" si="2"/>
        <v>-100.5</v>
      </c>
      <c r="K9" s="38">
        <f t="shared" si="3"/>
        <v>-16.933445661331088</v>
      </c>
    </row>
    <row r="10" spans="1:11" x14ac:dyDescent="0.3">
      <c r="A10" s="31" t="s">
        <v>35</v>
      </c>
      <c r="B10" s="159" t="s">
        <v>30</v>
      </c>
      <c r="C10" s="32">
        <v>43725</v>
      </c>
      <c r="D10" s="33">
        <v>100</v>
      </c>
      <c r="E10" s="34">
        <v>52.51</v>
      </c>
      <c r="F10" s="35">
        <f t="shared" si="0"/>
        <v>5251</v>
      </c>
      <c r="G10" s="41">
        <v>52.87</v>
      </c>
      <c r="H10" s="36">
        <f t="shared" si="1"/>
        <v>5287</v>
      </c>
      <c r="I10" s="33"/>
      <c r="J10" s="37">
        <f t="shared" si="2"/>
        <v>36</v>
      </c>
      <c r="K10" s="38">
        <f t="shared" si="3"/>
        <v>0.68558369834317268</v>
      </c>
    </row>
    <row r="11" spans="1:11" x14ac:dyDescent="0.3">
      <c r="A11" s="143" t="s">
        <v>43</v>
      </c>
      <c r="B11" s="160" t="s">
        <v>37</v>
      </c>
      <c r="C11" s="141">
        <v>43740</v>
      </c>
      <c r="D11" s="132">
        <v>200</v>
      </c>
      <c r="E11" s="133">
        <v>26.254999999999999</v>
      </c>
      <c r="F11" s="134">
        <f t="shared" ref="F11:F16" si="4">E11*D11</f>
        <v>5251</v>
      </c>
      <c r="G11" s="155">
        <v>29.305</v>
      </c>
      <c r="H11" s="135">
        <f t="shared" ref="H11:H16" si="5">G11*D11</f>
        <v>5861</v>
      </c>
      <c r="I11" s="136"/>
      <c r="J11" s="137">
        <f t="shared" ref="J11:J16" si="6">H11-F11</f>
        <v>610</v>
      </c>
      <c r="K11" s="37">
        <f t="shared" ref="K11:K16" si="7">I11-G11</f>
        <v>-29.305</v>
      </c>
    </row>
    <row r="12" spans="1:11" x14ac:dyDescent="0.3">
      <c r="A12" s="143" t="s">
        <v>44</v>
      </c>
      <c r="B12" s="160" t="s">
        <v>38</v>
      </c>
      <c r="C12" s="142">
        <v>43740</v>
      </c>
      <c r="D12" s="132">
        <v>150</v>
      </c>
      <c r="E12" s="133">
        <v>39.97</v>
      </c>
      <c r="F12" s="134">
        <f t="shared" si="4"/>
        <v>5995.5</v>
      </c>
      <c r="G12" s="155">
        <v>39.14</v>
      </c>
      <c r="H12" s="135">
        <f t="shared" si="5"/>
        <v>5871</v>
      </c>
      <c r="I12" s="136"/>
      <c r="J12" s="137">
        <f t="shared" si="6"/>
        <v>-124.5</v>
      </c>
      <c r="K12" s="37">
        <f t="shared" si="7"/>
        <v>-39.14</v>
      </c>
    </row>
    <row r="13" spans="1:11" x14ac:dyDescent="0.3">
      <c r="A13" s="143" t="s">
        <v>45</v>
      </c>
      <c r="B13" s="153" t="s">
        <v>39</v>
      </c>
      <c r="C13" s="142">
        <f>C12</f>
        <v>43740</v>
      </c>
      <c r="D13" s="132">
        <v>150</v>
      </c>
      <c r="E13" s="133">
        <v>5.5940000000000003</v>
      </c>
      <c r="F13" s="134">
        <f t="shared" si="4"/>
        <v>839.1</v>
      </c>
      <c r="G13" s="132">
        <v>6.11</v>
      </c>
      <c r="H13" s="135">
        <f t="shared" si="5"/>
        <v>916.5</v>
      </c>
      <c r="I13" s="136"/>
      <c r="J13" s="137">
        <f t="shared" si="6"/>
        <v>77.399999999999977</v>
      </c>
      <c r="K13" s="37">
        <f t="shared" si="7"/>
        <v>-6.11</v>
      </c>
    </row>
    <row r="14" spans="1:11" ht="24" x14ac:dyDescent="0.3">
      <c r="A14" s="144" t="s">
        <v>46</v>
      </c>
      <c r="B14" s="161" t="s">
        <v>40</v>
      </c>
      <c r="C14" s="145">
        <f>C13</f>
        <v>43740</v>
      </c>
      <c r="D14" s="146">
        <v>150</v>
      </c>
      <c r="E14" s="147">
        <v>98.46</v>
      </c>
      <c r="F14" s="148">
        <f t="shared" si="4"/>
        <v>14768.999999999998</v>
      </c>
      <c r="G14" s="146">
        <v>96.78</v>
      </c>
      <c r="H14" s="149">
        <f t="shared" si="5"/>
        <v>14517</v>
      </c>
      <c r="I14" s="150"/>
      <c r="J14" s="151">
        <f t="shared" si="6"/>
        <v>-251.99999999999818</v>
      </c>
      <c r="K14" s="152">
        <f t="shared" si="7"/>
        <v>-96.78</v>
      </c>
    </row>
    <row r="15" spans="1:11" x14ac:dyDescent="0.3">
      <c r="A15" s="143" t="s">
        <v>47</v>
      </c>
      <c r="B15" s="153" t="s">
        <v>41</v>
      </c>
      <c r="C15" s="142">
        <f>C14</f>
        <v>43740</v>
      </c>
      <c r="D15" s="132">
        <v>200</v>
      </c>
      <c r="E15" s="133">
        <v>261.60000000000002</v>
      </c>
      <c r="F15" s="134">
        <f t="shared" si="4"/>
        <v>52320.000000000007</v>
      </c>
      <c r="G15" s="132">
        <v>258.77999999999997</v>
      </c>
      <c r="H15" s="135">
        <f t="shared" si="5"/>
        <v>51755.999999999993</v>
      </c>
      <c r="I15" s="136"/>
      <c r="J15" s="137">
        <f t="shared" si="6"/>
        <v>-564.00000000001455</v>
      </c>
      <c r="K15" s="37">
        <f t="shared" si="7"/>
        <v>-258.77999999999997</v>
      </c>
    </row>
    <row r="16" spans="1:11" x14ac:dyDescent="0.3">
      <c r="A16" s="143" t="s">
        <v>48</v>
      </c>
      <c r="B16" s="160" t="s">
        <v>42</v>
      </c>
      <c r="C16" s="141">
        <f>C15</f>
        <v>43740</v>
      </c>
      <c r="D16" s="138">
        <v>150</v>
      </c>
      <c r="E16" s="139">
        <v>97.363</v>
      </c>
      <c r="F16" s="134">
        <f t="shared" si="4"/>
        <v>14604.45</v>
      </c>
      <c r="G16" s="154">
        <v>95.57</v>
      </c>
      <c r="H16" s="135">
        <f t="shared" si="5"/>
        <v>14335.499999999998</v>
      </c>
      <c r="I16" s="140"/>
      <c r="J16" s="137">
        <f t="shared" si="6"/>
        <v>-268.95000000000255</v>
      </c>
      <c r="K16" s="37">
        <f t="shared" si="7"/>
        <v>-95.57</v>
      </c>
    </row>
    <row r="17" spans="1:11" x14ac:dyDescent="0.3">
      <c r="A17" s="40"/>
      <c r="B17" s="130"/>
      <c r="C17" s="44"/>
      <c r="D17" s="41"/>
      <c r="E17" s="42"/>
      <c r="F17" s="35"/>
      <c r="G17" s="41"/>
      <c r="H17" s="36"/>
      <c r="I17" s="41"/>
      <c r="J17" s="37"/>
      <c r="K17" s="38"/>
    </row>
    <row r="18" spans="1:11" ht="15" thickBot="1" x14ac:dyDescent="0.35">
      <c r="A18" s="40"/>
      <c r="B18" s="131"/>
      <c r="C18" s="44"/>
      <c r="D18" s="41"/>
      <c r="E18" s="42"/>
      <c r="F18" s="35"/>
      <c r="G18" s="41"/>
      <c r="H18" s="36"/>
      <c r="I18" s="41"/>
      <c r="J18" s="37"/>
      <c r="K18" s="38"/>
    </row>
    <row r="19" spans="1:11" ht="15" thickBot="1" x14ac:dyDescent="0.35">
      <c r="A19" s="45" t="s">
        <v>22</v>
      </c>
      <c r="B19" s="46"/>
      <c r="C19" s="46"/>
      <c r="D19" s="47"/>
      <c r="E19" s="48"/>
      <c r="F19" s="49">
        <f>SUM(F7:F18)</f>
        <v>101310.15000000001</v>
      </c>
      <c r="G19" s="50"/>
      <c r="H19" s="51">
        <f>SUM(H7:H18)</f>
        <v>100718</v>
      </c>
      <c r="I19" s="52"/>
      <c r="J19" s="53">
        <f>SUM(J7:J18)</f>
        <v>-592.15000000001532</v>
      </c>
      <c r="K19" s="38">
        <f t="shared" ref="K19" si="8">J19*100/F19</f>
        <v>-0.58449227446609775</v>
      </c>
    </row>
    <row r="20" spans="1:11" ht="15" thickBot="1" x14ac:dyDescent="0.35">
      <c r="A20" s="54"/>
      <c r="B20" s="55"/>
      <c r="C20" s="55"/>
      <c r="D20" s="41"/>
      <c r="E20" s="56"/>
      <c r="F20" s="57"/>
      <c r="G20" s="3"/>
      <c r="H20" s="58"/>
      <c r="I20" s="59"/>
      <c r="J20" s="60"/>
      <c r="K20" s="38"/>
    </row>
    <row r="21" spans="1:11" ht="15" thickBot="1" x14ac:dyDescent="0.35">
      <c r="A21" s="61" t="s">
        <v>21</v>
      </c>
      <c r="B21" s="55"/>
      <c r="C21" s="55"/>
      <c r="D21" s="62"/>
      <c r="E21" s="63"/>
      <c r="F21" s="57"/>
      <c r="G21" s="3"/>
      <c r="H21" s="58"/>
      <c r="I21" s="59"/>
      <c r="J21" s="60"/>
      <c r="K21" s="38"/>
    </row>
    <row r="22" spans="1:11" x14ac:dyDescent="0.3">
      <c r="A22" s="64"/>
      <c r="B22" s="65"/>
      <c r="C22" s="65"/>
      <c r="D22" s="41"/>
      <c r="E22" s="63"/>
      <c r="F22" s="66"/>
      <c r="G22" s="3"/>
      <c r="H22" s="58"/>
      <c r="I22" s="59"/>
      <c r="J22" s="60"/>
      <c r="K22" s="38"/>
    </row>
    <row r="23" spans="1:11" x14ac:dyDescent="0.3">
      <c r="A23" s="64"/>
      <c r="B23" s="65"/>
      <c r="C23" s="65"/>
      <c r="D23" s="41"/>
      <c r="E23" s="67"/>
      <c r="F23" s="68">
        <f>E23*D23/100</f>
        <v>0</v>
      </c>
      <c r="G23" s="66"/>
      <c r="H23" s="58">
        <f>G23*D23/100</f>
        <v>0</v>
      </c>
      <c r="I23" s="69"/>
      <c r="J23" s="70">
        <f>H23-F23</f>
        <v>0</v>
      </c>
      <c r="K23" s="71"/>
    </row>
    <row r="24" spans="1:11" x14ac:dyDescent="0.3">
      <c r="A24" s="64"/>
      <c r="B24" s="65"/>
      <c r="C24" s="65"/>
      <c r="D24" s="41"/>
      <c r="E24" s="67"/>
      <c r="F24" s="68">
        <f t="shared" ref="F24:F25" si="9">E24*D24/100</f>
        <v>0</v>
      </c>
      <c r="G24" s="66"/>
      <c r="H24" s="58">
        <f t="shared" ref="H24:H25" si="10">G24*D24/100</f>
        <v>0</v>
      </c>
      <c r="I24" s="69"/>
      <c r="J24" s="70"/>
      <c r="K24" s="71"/>
    </row>
    <row r="25" spans="1:11" ht="15" thickBot="1" x14ac:dyDescent="0.35">
      <c r="A25" s="64"/>
      <c r="B25" s="65"/>
      <c r="C25" s="65"/>
      <c r="D25" s="41"/>
      <c r="E25" s="67"/>
      <c r="F25" s="68">
        <f t="shared" si="9"/>
        <v>0</v>
      </c>
      <c r="G25" s="66"/>
      <c r="H25" s="58">
        <f t="shared" si="10"/>
        <v>0</v>
      </c>
      <c r="I25" s="69"/>
      <c r="J25" s="70"/>
      <c r="K25" s="71"/>
    </row>
    <row r="26" spans="1:11" ht="15" thickBot="1" x14ac:dyDescent="0.35">
      <c r="A26" s="45" t="s">
        <v>23</v>
      </c>
      <c r="B26" s="46"/>
      <c r="C26" s="46"/>
      <c r="D26" s="47"/>
      <c r="E26" s="72"/>
      <c r="F26" s="73">
        <f>SUM(F23:F25)</f>
        <v>0</v>
      </c>
      <c r="G26" s="74"/>
      <c r="H26" s="50">
        <f>SUM(H23:H25)</f>
        <v>0</v>
      </c>
      <c r="I26" s="50"/>
      <c r="J26" s="75">
        <f>SUM(J23:J25)</f>
        <v>0</v>
      </c>
      <c r="K26" s="71"/>
    </row>
    <row r="27" spans="1:11" ht="15" thickBot="1" x14ac:dyDescent="0.35">
      <c r="A27" s="64"/>
      <c r="B27" s="65"/>
      <c r="C27" s="65"/>
      <c r="D27" s="41"/>
      <c r="E27" s="67"/>
      <c r="F27" s="76"/>
      <c r="G27" s="66"/>
      <c r="H27" s="3"/>
      <c r="I27" s="3"/>
      <c r="J27" s="70"/>
      <c r="K27" s="71"/>
    </row>
    <row r="28" spans="1:11" ht="15" thickBot="1" x14ac:dyDescent="0.35">
      <c r="A28" s="45" t="s">
        <v>24</v>
      </c>
      <c r="B28" s="46"/>
      <c r="C28" s="46"/>
      <c r="D28" s="47"/>
      <c r="E28" s="72"/>
      <c r="F28" s="73">
        <f>F26+F19</f>
        <v>101310.15000000001</v>
      </c>
      <c r="G28" s="74"/>
      <c r="H28" s="77">
        <f>H26+H19</f>
        <v>100718</v>
      </c>
      <c r="I28" s="50"/>
      <c r="J28" s="75">
        <f>J26+J19</f>
        <v>-592.15000000001532</v>
      </c>
      <c r="K28" s="71">
        <f t="shared" ref="K28" si="11">J28/F28*100</f>
        <v>-0.58449227446609764</v>
      </c>
    </row>
    <row r="29" spans="1:11" x14ac:dyDescent="0.3">
      <c r="A29" s="40"/>
      <c r="B29" s="44"/>
      <c r="C29" s="44"/>
      <c r="D29" s="41"/>
      <c r="E29" s="42"/>
      <c r="F29" s="76"/>
      <c r="G29" s="43"/>
      <c r="H29" s="3"/>
      <c r="I29" s="3"/>
      <c r="J29" s="37"/>
      <c r="K29" s="38"/>
    </row>
    <row r="30" spans="1:11" x14ac:dyDescent="0.3">
      <c r="A30" s="40" t="s">
        <v>20</v>
      </c>
      <c r="B30" s="44"/>
      <c r="C30" s="44"/>
      <c r="D30" s="41"/>
      <c r="E30" s="42"/>
      <c r="F30" s="78">
        <f>J43</f>
        <v>-27.119999999999663</v>
      </c>
      <c r="G30" s="43"/>
      <c r="H30" s="79">
        <f>F30</f>
        <v>-27.119999999999663</v>
      </c>
      <c r="I30" s="3"/>
      <c r="J30" s="37">
        <f>F30</f>
        <v>-27.119999999999663</v>
      </c>
      <c r="K30" s="38"/>
    </row>
    <row r="31" spans="1:11" x14ac:dyDescent="0.3">
      <c r="A31" s="40" t="s">
        <v>19</v>
      </c>
      <c r="B31" s="44"/>
      <c r="C31" s="44"/>
      <c r="D31" s="41"/>
      <c r="E31" s="42"/>
      <c r="F31" s="35">
        <f>F33-F28-F30</f>
        <v>-1283.0300000000091</v>
      </c>
      <c r="G31" s="43"/>
      <c r="H31" s="79">
        <f>F31+F30</f>
        <v>-1310.1500000000087</v>
      </c>
      <c r="I31" s="3"/>
      <c r="J31" s="37"/>
      <c r="K31" s="38"/>
    </row>
    <row r="32" spans="1:11" ht="15" thickBot="1" x14ac:dyDescent="0.35">
      <c r="A32" s="40"/>
      <c r="B32" s="44"/>
      <c r="C32" s="44"/>
      <c r="D32" s="41"/>
      <c r="E32" s="42"/>
      <c r="F32" s="78"/>
      <c r="G32" s="43"/>
      <c r="H32" s="36"/>
      <c r="I32" s="3"/>
      <c r="J32" s="80"/>
      <c r="K32" s="38"/>
    </row>
    <row r="33" spans="1:11" ht="15" thickBot="1" x14ac:dyDescent="0.35">
      <c r="A33" s="81"/>
      <c r="B33" s="82"/>
      <c r="C33" s="82"/>
      <c r="D33" s="83"/>
      <c r="E33" s="84"/>
      <c r="F33" s="85">
        <v>100000</v>
      </c>
      <c r="G33" s="83"/>
      <c r="H33" s="86">
        <f>SUM(H28:H32)</f>
        <v>99380.73</v>
      </c>
      <c r="I33" s="87">
        <f>SUM(I7:I32)</f>
        <v>0</v>
      </c>
      <c r="J33" s="88">
        <f>J28+J30</f>
        <v>-619.27000000001499</v>
      </c>
      <c r="K33" s="38">
        <f>J33*100/F33</f>
        <v>-0.61927000000001498</v>
      </c>
    </row>
    <row r="34" spans="1:11" x14ac:dyDescent="0.3">
      <c r="A34" s="4"/>
      <c r="B34" s="4"/>
      <c r="C34" s="4"/>
      <c r="D34" s="4"/>
      <c r="E34" s="89"/>
      <c r="F34" s="90"/>
      <c r="G34" s="4"/>
      <c r="H34" s="4"/>
      <c r="I34" s="4"/>
      <c r="J34" s="4"/>
      <c r="K34" s="38"/>
    </row>
    <row r="35" spans="1:11" x14ac:dyDescent="0.3">
      <c r="A35" s="4"/>
      <c r="B35" s="4"/>
      <c r="C35" s="4"/>
      <c r="D35" s="4"/>
      <c r="E35" s="89"/>
      <c r="F35" s="90"/>
      <c r="G35" s="4"/>
      <c r="H35" s="4"/>
      <c r="I35" s="4"/>
      <c r="J35" s="4"/>
      <c r="K35" s="38"/>
    </row>
    <row r="36" spans="1:11" x14ac:dyDescent="0.3">
      <c r="A36" s="4"/>
      <c r="B36" s="4"/>
      <c r="C36" s="4"/>
      <c r="D36" s="4"/>
      <c r="E36" s="89"/>
      <c r="F36" s="91" t="s">
        <v>16</v>
      </c>
      <c r="G36" s="4"/>
      <c r="H36" s="4"/>
      <c r="I36" s="4"/>
      <c r="J36" s="4"/>
      <c r="K36" s="38"/>
    </row>
    <row r="37" spans="1:11" ht="15" thickBot="1" x14ac:dyDescent="0.35">
      <c r="A37" s="4"/>
      <c r="B37" s="4"/>
      <c r="C37" s="4"/>
      <c r="D37" s="4"/>
      <c r="E37" s="89"/>
      <c r="F37" s="90"/>
      <c r="G37" s="4"/>
      <c r="H37" s="4"/>
      <c r="I37" s="4"/>
      <c r="J37" s="4"/>
      <c r="K37" s="38"/>
    </row>
    <row r="38" spans="1:11" x14ac:dyDescent="0.3">
      <c r="A38" s="92" t="s">
        <v>25</v>
      </c>
      <c r="B38" s="162" t="s">
        <v>49</v>
      </c>
      <c r="C38" s="93"/>
      <c r="D38" s="94">
        <v>200</v>
      </c>
      <c r="E38" s="95">
        <v>14.0556</v>
      </c>
      <c r="F38" s="96">
        <f t="shared" ref="F38:F42" si="12">E38*D38</f>
        <v>2811.12</v>
      </c>
      <c r="G38" s="97">
        <v>14.034000000000001</v>
      </c>
      <c r="H38" s="98">
        <f>G38*D38</f>
        <v>2806.8</v>
      </c>
      <c r="I38" s="99"/>
      <c r="J38" s="100">
        <f t="shared" ref="J38:J42" si="13">H38-F38</f>
        <v>-4.319999999999709</v>
      </c>
      <c r="K38" s="38">
        <f t="shared" ref="K38:K42" si="14">J38*100/F38</f>
        <v>-0.15367540339792357</v>
      </c>
    </row>
    <row r="39" spans="1:11" x14ac:dyDescent="0.3">
      <c r="A39" s="40" t="s">
        <v>26</v>
      </c>
      <c r="B39" s="162" t="s">
        <v>50</v>
      </c>
      <c r="C39" s="44"/>
      <c r="D39" s="101">
        <v>400</v>
      </c>
      <c r="E39" s="102">
        <v>2.5569999999999999</v>
      </c>
      <c r="F39" s="103">
        <f>E39*D39</f>
        <v>1022.8</v>
      </c>
      <c r="G39" s="104">
        <v>2.5</v>
      </c>
      <c r="H39" s="105">
        <f>G39*D39</f>
        <v>1000</v>
      </c>
      <c r="I39" s="106"/>
      <c r="J39" s="107">
        <f>H39-F39</f>
        <v>-22.799999999999955</v>
      </c>
      <c r="K39" s="38">
        <f>J39*100/F39</f>
        <v>-2.229174814235428</v>
      </c>
    </row>
    <row r="40" spans="1:11" x14ac:dyDescent="0.3">
      <c r="A40" s="40"/>
      <c r="B40" s="44"/>
      <c r="C40" s="44"/>
      <c r="D40" s="101"/>
      <c r="E40" s="102"/>
      <c r="F40" s="103">
        <f t="shared" si="12"/>
        <v>0</v>
      </c>
      <c r="G40" s="104"/>
      <c r="H40" s="105">
        <f t="shared" ref="H40:H42" si="15">G40*D40</f>
        <v>0</v>
      </c>
      <c r="I40" s="106"/>
      <c r="J40" s="107">
        <f t="shared" si="13"/>
        <v>0</v>
      </c>
      <c r="K40" s="38" t="e">
        <f t="shared" si="14"/>
        <v>#DIV/0!</v>
      </c>
    </row>
    <row r="41" spans="1:11" x14ac:dyDescent="0.3">
      <c r="A41" s="108"/>
      <c r="B41" s="109"/>
      <c r="C41" s="109"/>
      <c r="D41" s="110"/>
      <c r="E41" s="111"/>
      <c r="F41" s="103">
        <f t="shared" si="12"/>
        <v>0</v>
      </c>
      <c r="G41" s="112"/>
      <c r="H41" s="105">
        <f t="shared" si="15"/>
        <v>0</v>
      </c>
      <c r="I41" s="113"/>
      <c r="J41" s="107">
        <f t="shared" si="13"/>
        <v>0</v>
      </c>
      <c r="K41" s="38" t="e">
        <f t="shared" si="14"/>
        <v>#DIV/0!</v>
      </c>
    </row>
    <row r="42" spans="1:11" ht="15" thickBot="1" x14ac:dyDescent="0.35">
      <c r="A42" s="114"/>
      <c r="B42" s="115"/>
      <c r="C42" s="115"/>
      <c r="D42" s="116"/>
      <c r="E42" s="117"/>
      <c r="F42" s="118">
        <f t="shared" si="12"/>
        <v>0</v>
      </c>
      <c r="G42" s="119"/>
      <c r="H42" s="120">
        <f t="shared" si="15"/>
        <v>0</v>
      </c>
      <c r="I42" s="121"/>
      <c r="J42" s="122">
        <f t="shared" si="13"/>
        <v>0</v>
      </c>
      <c r="K42" s="38" t="e">
        <f t="shared" si="14"/>
        <v>#DIV/0!</v>
      </c>
    </row>
    <row r="43" spans="1:11" ht="15" thickBot="1" x14ac:dyDescent="0.35">
      <c r="A43" s="109"/>
      <c r="B43" s="109"/>
      <c r="C43" s="109"/>
      <c r="D43" s="123"/>
      <c r="E43" s="124"/>
      <c r="F43" s="125"/>
      <c r="G43" s="112"/>
      <c r="H43" s="126"/>
      <c r="I43" s="127">
        <f>SUM(I38:I41)</f>
        <v>0</v>
      </c>
      <c r="J43" s="80">
        <f>SUM(J38:J42)</f>
        <v>-27.119999999999663</v>
      </c>
      <c r="K43" s="38"/>
    </row>
    <row r="44" spans="1:11" x14ac:dyDescent="0.3">
      <c r="F44" s="2"/>
      <c r="K44" s="1"/>
    </row>
  </sheetData>
  <conditionalFormatting sqref="K44 J43:K43 J41:K41 J9:K10 K33:K37 J33 J29:K32 K19:K22 I19:I22 J23:J28 J17:K18 K16">
    <cfRule type="cellIs" dxfId="44" priority="60" operator="lessThan">
      <formula>0</formula>
    </cfRule>
    <cfRule type="cellIs" dxfId="43" priority="61" operator="greaterThan">
      <formula>0</formula>
    </cfRule>
  </conditionalFormatting>
  <conditionalFormatting sqref="K38">
    <cfRule type="cellIs" dxfId="42" priority="54" operator="lessThan">
      <formula>0</formula>
    </cfRule>
    <cfRule type="cellIs" dxfId="41" priority="55" operator="greaterThan">
      <formula>0</formula>
    </cfRule>
  </conditionalFormatting>
  <conditionalFormatting sqref="J38">
    <cfRule type="cellIs" dxfId="40" priority="58" operator="lessThan">
      <formula>0</formula>
    </cfRule>
    <cfRule type="cellIs" dxfId="39" priority="59" operator="greaterThan">
      <formula>0</formula>
    </cfRule>
  </conditionalFormatting>
  <conditionalFormatting sqref="J38">
    <cfRule type="cellIs" dxfId="38" priority="56" operator="lessThan">
      <formula>0</formula>
    </cfRule>
    <cfRule type="cellIs" dxfId="37" priority="57" operator="greaterThan">
      <formula>0</formula>
    </cfRule>
  </conditionalFormatting>
  <conditionalFormatting sqref="J39">
    <cfRule type="cellIs" dxfId="36" priority="52" operator="lessThan">
      <formula>0</formula>
    </cfRule>
    <cfRule type="cellIs" dxfId="35" priority="53" operator="greaterThan">
      <formula>0</formula>
    </cfRule>
  </conditionalFormatting>
  <conditionalFormatting sqref="J39">
    <cfRule type="cellIs" dxfId="34" priority="50" operator="lessThan">
      <formula>0</formula>
    </cfRule>
    <cfRule type="cellIs" dxfId="33" priority="51" operator="greaterThan">
      <formula>0</formula>
    </cfRule>
  </conditionalFormatting>
  <conditionalFormatting sqref="K39">
    <cfRule type="cellIs" dxfId="32" priority="48" operator="lessThan">
      <formula>0</formula>
    </cfRule>
    <cfRule type="cellIs" dxfId="31" priority="49" operator="greaterThan">
      <formula>0</formula>
    </cfRule>
  </conditionalFormatting>
  <conditionalFormatting sqref="K12:K15">
    <cfRule type="cellIs" dxfId="30" priority="46" operator="lessThan">
      <formula>0</formula>
    </cfRule>
    <cfRule type="cellIs" dxfId="29" priority="47" operator="greaterThan">
      <formula>0</formula>
    </cfRule>
  </conditionalFormatting>
  <conditionalFormatting sqref="K12:K15">
    <cfRule type="cellIs" dxfId="28" priority="44" operator="lessThan">
      <formula>0</formula>
    </cfRule>
    <cfRule type="cellIs" dxfId="27" priority="45" operator="greaterThan">
      <formula>0</formula>
    </cfRule>
  </conditionalFormatting>
  <conditionalFormatting sqref="J42">
    <cfRule type="cellIs" dxfId="26" priority="40" operator="lessThan">
      <formula>0</formula>
    </cfRule>
    <cfRule type="cellIs" dxfId="25" priority="41" operator="greaterThan">
      <formula>0</formula>
    </cfRule>
  </conditionalFormatting>
  <conditionalFormatting sqref="J42">
    <cfRule type="cellIs" dxfId="24" priority="38" operator="lessThan">
      <formula>0</formula>
    </cfRule>
    <cfRule type="cellIs" dxfId="23" priority="39" operator="greaterThan">
      <formula>0</formula>
    </cfRule>
  </conditionalFormatting>
  <conditionalFormatting sqref="K42">
    <cfRule type="cellIs" dxfId="22" priority="36" operator="lessThan">
      <formula>0</formula>
    </cfRule>
    <cfRule type="cellIs" dxfId="21" priority="37" operator="greaterThan">
      <formula>0</formula>
    </cfRule>
  </conditionalFormatting>
  <conditionalFormatting sqref="J40">
    <cfRule type="cellIs" dxfId="20" priority="32" operator="lessThan">
      <formula>0</formula>
    </cfRule>
    <cfRule type="cellIs" dxfId="19" priority="33" operator="greaterThan">
      <formula>0</formula>
    </cfRule>
  </conditionalFormatting>
  <conditionalFormatting sqref="J40">
    <cfRule type="cellIs" dxfId="18" priority="30" operator="lessThan">
      <formula>0</formula>
    </cfRule>
    <cfRule type="cellIs" dxfId="17" priority="31" operator="greaterThan">
      <formula>0</formula>
    </cfRule>
  </conditionalFormatting>
  <conditionalFormatting sqref="K40">
    <cfRule type="cellIs" dxfId="16" priority="28" operator="lessThan">
      <formula>0</formula>
    </cfRule>
    <cfRule type="cellIs" dxfId="15" priority="29" operator="greaterThan">
      <formula>0</formula>
    </cfRule>
  </conditionalFormatting>
  <conditionalFormatting sqref="K11">
    <cfRule type="cellIs" dxfId="14" priority="18" operator="lessThan">
      <formula>0</formula>
    </cfRule>
    <cfRule type="cellIs" dxfId="13" priority="19" operator="greaterThan">
      <formula>0</formula>
    </cfRule>
  </conditionalFormatting>
  <conditionalFormatting sqref="J7:K8">
    <cfRule type="cellIs" dxfId="12" priority="16" operator="lessThan">
      <formula>0</formula>
    </cfRule>
    <cfRule type="cellIs" dxfId="11" priority="17" operator="greaterThan">
      <formula>0</formula>
    </cfRule>
  </conditionalFormatting>
  <conditionalFormatting sqref="I19:J22 J23:K28">
    <cfRule type="cellIs" dxfId="10" priority="11" operator="lessThan">
      <formula>0</formula>
    </cfRule>
    <cfRule type="cellIs" dxfId="9" priority="12" operator="greaterThan">
      <formula>0</formula>
    </cfRule>
    <cfRule type="cellIs" dxfId="8" priority="13" operator="greaterThan">
      <formula>0</formula>
    </cfRule>
  </conditionalFormatting>
  <conditionalFormatting sqref="J16">
    <cfRule type="cellIs" dxfId="7" priority="1" operator="lessThan">
      <formula>0</formula>
    </cfRule>
  </conditionalFormatting>
  <conditionalFormatting sqref="J16">
    <cfRule type="cellIs" dxfId="6" priority="2" operator="greaterThan">
      <formula>0</formula>
    </cfRule>
  </conditionalFormatting>
  <conditionalFormatting sqref="J12:J15">
    <cfRule type="cellIs" dxfId="5" priority="3" operator="lessThan">
      <formula>0</formula>
    </cfRule>
  </conditionalFormatting>
  <conditionalFormatting sqref="J12:J15">
    <cfRule type="cellIs" dxfId="4" priority="4" operator="greaterThan">
      <formula>0</formula>
    </cfRule>
  </conditionalFormatting>
  <conditionalFormatting sqref="J12:J15">
    <cfRule type="cellIs" dxfId="3" priority="5" operator="lessThan">
      <formula>0</formula>
    </cfRule>
  </conditionalFormatting>
  <conditionalFormatting sqref="J12:J15">
    <cfRule type="cellIs" dxfId="2" priority="6" operator="greaterThan">
      <formula>0</formula>
    </cfRule>
  </conditionalFormatting>
  <conditionalFormatting sqref="J11">
    <cfRule type="cellIs" dxfId="1" priority="7" operator="lessThan">
      <formula>0</formula>
    </cfRule>
  </conditionalFormatting>
  <conditionalFormatting sqref="J11">
    <cfRule type="cellIs" dxfId="0" priority="8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Spalierno (PF WIDIBA)</dc:creator>
  <cp:lastModifiedBy>Matteo Spalierno (PF WIDIBA)</cp:lastModifiedBy>
  <dcterms:created xsi:type="dcterms:W3CDTF">2019-09-12T10:17:04Z</dcterms:created>
  <dcterms:modified xsi:type="dcterms:W3CDTF">2019-10-11T13:05:29Z</dcterms:modified>
</cp:coreProperties>
</file>